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1170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BL28" i="7" l="1"/>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36" i="29"/>
  <c r="BO35" i="29"/>
  <c r="BO32" i="29"/>
  <c r="BO31" i="29"/>
  <c r="BO28" i="29"/>
  <c r="BO27" i="29"/>
  <c r="BO24" i="29"/>
  <c r="BO23" i="29"/>
  <c r="BO21" i="29"/>
  <c r="BO20" i="29"/>
  <c r="BO19" i="29"/>
  <c r="BO18" i="29"/>
  <c r="BO17" i="29"/>
  <c r="BO16" i="29"/>
  <c r="BO15" i="29"/>
  <c r="BO14" i="29"/>
  <c r="BO13" i="29"/>
  <c r="BO10" i="29"/>
  <c r="BO9" i="29"/>
  <c r="BO8" i="29"/>
  <c r="BO7" i="29"/>
  <c r="BO6" i="29"/>
  <c r="BO4" i="29"/>
  <c r="BO3" i="29"/>
  <c r="BO36" i="26"/>
  <c r="BO35" i="26"/>
  <c r="BO32" i="26"/>
  <c r="BO31" i="26"/>
  <c r="BO28" i="26"/>
  <c r="BO27" i="26"/>
  <c r="BO24" i="26"/>
  <c r="BO23" i="26"/>
  <c r="BO21" i="26"/>
  <c r="BO20"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1" i="7"/>
  <c r="BO23" i="7"/>
  <c r="BO24" i="7"/>
  <c r="BO27" i="7"/>
  <c r="BO28" i="7"/>
  <c r="BO31" i="7"/>
  <c r="BO32" i="7"/>
  <c r="BO35" i="7"/>
  <c r="BO36"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AP2" i="33" s="1"/>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M45" i="32"/>
  <c r="BN45" i="32" s="1"/>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BL39" i="32" s="1"/>
  <c r="L39" i="32"/>
  <c r="AJ7" i="33" s="1"/>
  <c r="J39" i="32"/>
  <c r="AJ6" i="33" s="1"/>
  <c r="H39" i="32"/>
  <c r="AJ5" i="33" s="1"/>
  <c r="F39" i="32"/>
  <c r="AJ4" i="33" s="1"/>
  <c r="D39" i="32"/>
  <c r="AJ3" i="33" s="1"/>
  <c r="B39" i="32"/>
  <c r="AJ2" i="33" s="1"/>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H35" i="32"/>
  <c r="AG5" i="33" s="1"/>
  <c r="F35" i="32"/>
  <c r="AG4" i="33" s="1"/>
  <c r="D35" i="32"/>
  <c r="AG3" i="33" s="1"/>
  <c r="B35" i="32"/>
  <c r="BO35" i="32" s="1"/>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X33" i="32" s="1"/>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N30" i="32"/>
  <c r="BM30" i="32"/>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X29" i="32" s="1"/>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M27" i="32"/>
  <c r="BN27" i="32" s="1"/>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M24" i="32"/>
  <c r="BN24" i="32" s="1"/>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N23" i="32"/>
  <c r="BM23" i="32"/>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M19" i="32"/>
  <c r="BN19" i="32" s="1"/>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N16" i="32"/>
  <c r="BM16" i="32"/>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N15" i="32"/>
  <c r="BM15" i="32"/>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L2" i="33" s="1"/>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K2" i="33" s="1"/>
  <c r="BW10"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X7" i="32" s="1"/>
  <c r="BW6" i="32"/>
  <c r="BU6" i="32"/>
  <c r="BS6" i="32"/>
  <c r="BN6" i="32"/>
  <c r="BM6" i="32"/>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BX3" i="32" s="1"/>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E31" i="30"/>
  <c r="AD31" i="30"/>
  <c r="AB31" i="30"/>
  <c r="AA31" i="30"/>
  <c r="Y31" i="30"/>
  <c r="X31" i="30"/>
  <c r="V31" i="30"/>
  <c r="U31" i="30"/>
  <c r="T31" i="30"/>
  <c r="S31" i="30"/>
  <c r="R31" i="30"/>
  <c r="Q31" i="30"/>
  <c r="P31" i="30"/>
  <c r="O31" i="30"/>
  <c r="N31" i="30"/>
  <c r="M31" i="30"/>
  <c r="L31" i="30"/>
  <c r="J31" i="30"/>
  <c r="I31" i="30"/>
  <c r="H31" i="30"/>
  <c r="G31" i="30"/>
  <c r="F31" i="30"/>
  <c r="E31" i="30"/>
  <c r="D31" i="30"/>
  <c r="C31" i="30"/>
  <c r="AE30" i="30"/>
  <c r="AD30" i="30"/>
  <c r="AB30" i="30"/>
  <c r="AA30" i="30"/>
  <c r="Y30" i="30"/>
  <c r="X30" i="30"/>
  <c r="V30" i="30"/>
  <c r="U30" i="30"/>
  <c r="T30" i="30"/>
  <c r="S30" i="30"/>
  <c r="R30" i="30"/>
  <c r="Q30" i="30"/>
  <c r="P30" i="30"/>
  <c r="O30" i="30"/>
  <c r="N30" i="30"/>
  <c r="M30" i="30"/>
  <c r="L30" i="30"/>
  <c r="J30" i="30"/>
  <c r="I30" i="30"/>
  <c r="H30" i="30"/>
  <c r="G30" i="30"/>
  <c r="F30" i="30"/>
  <c r="E30" i="30"/>
  <c r="D30" i="30"/>
  <c r="C30" i="30"/>
  <c r="AE29" i="30"/>
  <c r="AD29" i="30"/>
  <c r="AB29" i="30"/>
  <c r="AA29" i="30"/>
  <c r="Y29" i="30"/>
  <c r="X29" i="30"/>
  <c r="V29" i="30"/>
  <c r="U29" i="30"/>
  <c r="T29" i="30"/>
  <c r="S29" i="30"/>
  <c r="R29" i="30"/>
  <c r="Q29" i="30"/>
  <c r="P29" i="30"/>
  <c r="O29" i="30"/>
  <c r="N29" i="30"/>
  <c r="M29" i="30"/>
  <c r="L29" i="30"/>
  <c r="J29" i="30"/>
  <c r="I29" i="30"/>
  <c r="H29" i="30"/>
  <c r="G29" i="30"/>
  <c r="F29" i="30"/>
  <c r="E29" i="30"/>
  <c r="D29" i="30"/>
  <c r="C29" i="30"/>
  <c r="AE28" i="30"/>
  <c r="AD28" i="30"/>
  <c r="AB28" i="30"/>
  <c r="AA28" i="30"/>
  <c r="Y28" i="30"/>
  <c r="X28" i="30"/>
  <c r="V28" i="30"/>
  <c r="U28" i="30"/>
  <c r="T28" i="30"/>
  <c r="S28" i="30"/>
  <c r="R28" i="30"/>
  <c r="Q28" i="30"/>
  <c r="P28" i="30"/>
  <c r="O28" i="30"/>
  <c r="N28" i="30"/>
  <c r="M28" i="30"/>
  <c r="L28" i="30"/>
  <c r="J28" i="30"/>
  <c r="I28" i="30"/>
  <c r="H28" i="30"/>
  <c r="G28" i="30"/>
  <c r="F28" i="30"/>
  <c r="E28" i="30"/>
  <c r="D28" i="30"/>
  <c r="C28" i="30"/>
  <c r="AE27" i="30"/>
  <c r="AD27" i="30"/>
  <c r="AB27" i="30"/>
  <c r="AA27" i="30"/>
  <c r="Y27" i="30"/>
  <c r="X27" i="30"/>
  <c r="V27" i="30"/>
  <c r="U27" i="30"/>
  <c r="T27" i="30"/>
  <c r="S27" i="30"/>
  <c r="R27" i="30"/>
  <c r="Q27" i="30"/>
  <c r="P27" i="30"/>
  <c r="O27" i="30"/>
  <c r="N27" i="30"/>
  <c r="M27" i="30"/>
  <c r="L27" i="30"/>
  <c r="J27" i="30"/>
  <c r="I27" i="30"/>
  <c r="H27" i="30"/>
  <c r="G27" i="30"/>
  <c r="F27" i="30"/>
  <c r="E27" i="30"/>
  <c r="D27" i="30"/>
  <c r="C27" i="30"/>
  <c r="AE26" i="30"/>
  <c r="AD26" i="30"/>
  <c r="AB26" i="30"/>
  <c r="AA26" i="30"/>
  <c r="Y26" i="30"/>
  <c r="X26" i="30"/>
  <c r="V26" i="30"/>
  <c r="U26" i="30"/>
  <c r="T26" i="30"/>
  <c r="S26" i="30"/>
  <c r="R26" i="30"/>
  <c r="Q26" i="30"/>
  <c r="P26" i="30"/>
  <c r="O26" i="30"/>
  <c r="N26" i="30"/>
  <c r="M26" i="30"/>
  <c r="L26" i="30"/>
  <c r="J26" i="30"/>
  <c r="I26" i="30"/>
  <c r="H26" i="30"/>
  <c r="G26" i="30"/>
  <c r="F26" i="30"/>
  <c r="E26" i="30"/>
  <c r="D26" i="30"/>
  <c r="C26" i="30"/>
  <c r="AE25" i="30"/>
  <c r="AD25" i="30"/>
  <c r="AB25" i="30"/>
  <c r="AA25" i="30"/>
  <c r="Y25" i="30"/>
  <c r="X25" i="30"/>
  <c r="V25" i="30"/>
  <c r="U25" i="30"/>
  <c r="T25" i="30"/>
  <c r="S25" i="30"/>
  <c r="R25" i="30"/>
  <c r="Q25" i="30"/>
  <c r="P25" i="30"/>
  <c r="O25" i="30"/>
  <c r="N25" i="30"/>
  <c r="M25" i="30"/>
  <c r="L25" i="30"/>
  <c r="J25" i="30"/>
  <c r="I25" i="30"/>
  <c r="H25" i="30"/>
  <c r="G25" i="30"/>
  <c r="F25" i="30"/>
  <c r="E25" i="30"/>
  <c r="D25" i="30"/>
  <c r="C25" i="30"/>
  <c r="AE24" i="30"/>
  <c r="AD24" i="30"/>
  <c r="AB24" i="30"/>
  <c r="AA24" i="30"/>
  <c r="Y24" i="30"/>
  <c r="X24" i="30"/>
  <c r="V24" i="30"/>
  <c r="U24" i="30"/>
  <c r="T24" i="30"/>
  <c r="S24" i="30"/>
  <c r="R24" i="30"/>
  <c r="Q24" i="30"/>
  <c r="P24" i="30"/>
  <c r="O24" i="30"/>
  <c r="N24" i="30"/>
  <c r="M24" i="30"/>
  <c r="L24" i="30"/>
  <c r="J24" i="30"/>
  <c r="I24" i="30"/>
  <c r="H24" i="30"/>
  <c r="G24" i="30"/>
  <c r="F24" i="30"/>
  <c r="E24" i="30"/>
  <c r="D24" i="30"/>
  <c r="C24" i="30"/>
  <c r="AE23" i="30"/>
  <c r="AD23" i="30"/>
  <c r="AB23" i="30"/>
  <c r="AA23" i="30"/>
  <c r="Y23" i="30"/>
  <c r="X23" i="30"/>
  <c r="V23" i="30"/>
  <c r="U23" i="30"/>
  <c r="T23" i="30"/>
  <c r="S23" i="30"/>
  <c r="R23" i="30"/>
  <c r="Q23" i="30"/>
  <c r="P23" i="30"/>
  <c r="O23" i="30"/>
  <c r="N23" i="30"/>
  <c r="M23" i="30"/>
  <c r="L23" i="30"/>
  <c r="J23" i="30"/>
  <c r="I23" i="30"/>
  <c r="H23" i="30"/>
  <c r="G23" i="30"/>
  <c r="F23" i="30"/>
  <c r="E23" i="30"/>
  <c r="D23" i="30"/>
  <c r="C23" i="30"/>
  <c r="AE22" i="30"/>
  <c r="AD22" i="30"/>
  <c r="AB22" i="30"/>
  <c r="AA22" i="30"/>
  <c r="Y22" i="30"/>
  <c r="X22" i="30"/>
  <c r="V22" i="30"/>
  <c r="U22" i="30"/>
  <c r="T22" i="30"/>
  <c r="S22" i="30"/>
  <c r="R22" i="30"/>
  <c r="Q22" i="30"/>
  <c r="P22" i="30"/>
  <c r="O22" i="30"/>
  <c r="N22" i="30"/>
  <c r="M22" i="30"/>
  <c r="L22" i="30"/>
  <c r="J22" i="30"/>
  <c r="I22" i="30"/>
  <c r="H22" i="30"/>
  <c r="G22" i="30"/>
  <c r="F22" i="30"/>
  <c r="E22" i="30"/>
  <c r="D22" i="30"/>
  <c r="C22" i="30"/>
  <c r="AE21" i="30"/>
  <c r="AD21" i="30"/>
  <c r="AB21" i="30"/>
  <c r="AA21" i="30"/>
  <c r="Y21" i="30"/>
  <c r="X21" i="30"/>
  <c r="V21" i="30"/>
  <c r="U21" i="30"/>
  <c r="T21" i="30"/>
  <c r="S21" i="30"/>
  <c r="R21" i="30"/>
  <c r="Q21" i="30"/>
  <c r="P21" i="30"/>
  <c r="O21" i="30"/>
  <c r="N21" i="30"/>
  <c r="M21" i="30"/>
  <c r="L21" i="30"/>
  <c r="J21" i="30"/>
  <c r="I21" i="30"/>
  <c r="H21" i="30"/>
  <c r="G21" i="30"/>
  <c r="F21" i="30"/>
  <c r="E21" i="30"/>
  <c r="D21" i="30"/>
  <c r="C21" i="30"/>
  <c r="AE20" i="30"/>
  <c r="AD20" i="30"/>
  <c r="AB20" i="30"/>
  <c r="AA20" i="30"/>
  <c r="Y20" i="30"/>
  <c r="X20" i="30"/>
  <c r="V20" i="30"/>
  <c r="U20" i="30"/>
  <c r="T20" i="30"/>
  <c r="S20" i="30"/>
  <c r="R20" i="30"/>
  <c r="Q20" i="30"/>
  <c r="P20" i="30"/>
  <c r="O20" i="30"/>
  <c r="N20" i="30"/>
  <c r="M20" i="30"/>
  <c r="L20" i="30"/>
  <c r="J20" i="30"/>
  <c r="I20" i="30"/>
  <c r="H20" i="30"/>
  <c r="G20" i="30"/>
  <c r="F20" i="30"/>
  <c r="E20" i="30"/>
  <c r="D20" i="30"/>
  <c r="C20" i="30"/>
  <c r="AE19" i="30"/>
  <c r="AD19" i="30"/>
  <c r="AB19" i="30"/>
  <c r="AA19" i="30"/>
  <c r="Y19" i="30"/>
  <c r="X19" i="30"/>
  <c r="V19" i="30"/>
  <c r="U19" i="30"/>
  <c r="T19" i="30"/>
  <c r="S19" i="30"/>
  <c r="R19" i="30"/>
  <c r="Q19" i="30"/>
  <c r="P19" i="30"/>
  <c r="O19" i="30"/>
  <c r="N19" i="30"/>
  <c r="M19" i="30"/>
  <c r="L19" i="30"/>
  <c r="J19" i="30"/>
  <c r="I19" i="30"/>
  <c r="H19" i="30"/>
  <c r="G19" i="30"/>
  <c r="F19" i="30"/>
  <c r="E19" i="30"/>
  <c r="D19" i="30"/>
  <c r="C19" i="30"/>
  <c r="AE18" i="30"/>
  <c r="AD18" i="30"/>
  <c r="AB18" i="30"/>
  <c r="AA18" i="30"/>
  <c r="Y18" i="30"/>
  <c r="X18" i="30"/>
  <c r="V18" i="30"/>
  <c r="U18" i="30"/>
  <c r="T18" i="30"/>
  <c r="S18" i="30"/>
  <c r="R18" i="30"/>
  <c r="Q18" i="30"/>
  <c r="P18" i="30"/>
  <c r="O18" i="30"/>
  <c r="N18" i="30"/>
  <c r="M18" i="30"/>
  <c r="L18" i="30"/>
  <c r="J18" i="30"/>
  <c r="I18" i="30"/>
  <c r="H18" i="30"/>
  <c r="G18" i="30"/>
  <c r="F18" i="30"/>
  <c r="E18" i="30"/>
  <c r="D18" i="30"/>
  <c r="C18" i="30"/>
  <c r="AE17" i="30"/>
  <c r="AD17" i="30"/>
  <c r="AB17" i="30"/>
  <c r="AA17" i="30"/>
  <c r="Y17" i="30"/>
  <c r="X17" i="30"/>
  <c r="V17" i="30"/>
  <c r="U17" i="30"/>
  <c r="T17" i="30"/>
  <c r="S17" i="30"/>
  <c r="R17" i="30"/>
  <c r="Q17" i="30"/>
  <c r="P17" i="30"/>
  <c r="O17" i="30"/>
  <c r="N17" i="30"/>
  <c r="M17" i="30"/>
  <c r="L17" i="30"/>
  <c r="J17" i="30"/>
  <c r="I17" i="30"/>
  <c r="H17" i="30"/>
  <c r="G17" i="30"/>
  <c r="F17" i="30"/>
  <c r="E17" i="30"/>
  <c r="D17" i="30"/>
  <c r="C17" i="30"/>
  <c r="AE16" i="30"/>
  <c r="AD16" i="30"/>
  <c r="AB16" i="30"/>
  <c r="AA16" i="30"/>
  <c r="Y16" i="30"/>
  <c r="X16" i="30"/>
  <c r="V16" i="30"/>
  <c r="U16" i="30"/>
  <c r="T16" i="30"/>
  <c r="S16" i="30"/>
  <c r="R16" i="30"/>
  <c r="Q16" i="30"/>
  <c r="P16" i="30"/>
  <c r="O16" i="30"/>
  <c r="N16" i="30"/>
  <c r="M16" i="30"/>
  <c r="L16" i="30"/>
  <c r="J16" i="30"/>
  <c r="I16" i="30"/>
  <c r="H16" i="30"/>
  <c r="G16" i="30"/>
  <c r="F16" i="30"/>
  <c r="E16" i="30"/>
  <c r="D16" i="30"/>
  <c r="C16" i="30"/>
  <c r="AE15" i="30"/>
  <c r="AD15" i="30"/>
  <c r="AB15" i="30"/>
  <c r="AA15" i="30"/>
  <c r="Y15" i="30"/>
  <c r="X15" i="30"/>
  <c r="V15" i="30"/>
  <c r="U15" i="30"/>
  <c r="T15" i="30"/>
  <c r="S15" i="30"/>
  <c r="R15" i="30"/>
  <c r="Q15" i="30"/>
  <c r="P15" i="30"/>
  <c r="O15" i="30"/>
  <c r="N15" i="30"/>
  <c r="M15" i="30"/>
  <c r="L15" i="30"/>
  <c r="J15" i="30"/>
  <c r="I15" i="30"/>
  <c r="H15" i="30"/>
  <c r="G15" i="30"/>
  <c r="F15" i="30"/>
  <c r="E15" i="30"/>
  <c r="D15" i="30"/>
  <c r="C15" i="30"/>
  <c r="AE14" i="30"/>
  <c r="AD14" i="30"/>
  <c r="AB14" i="30"/>
  <c r="AA14" i="30"/>
  <c r="Y14" i="30"/>
  <c r="X14" i="30"/>
  <c r="V14" i="30"/>
  <c r="U14" i="30"/>
  <c r="T14" i="30"/>
  <c r="S14" i="30"/>
  <c r="R14" i="30"/>
  <c r="Q14" i="30"/>
  <c r="P14" i="30"/>
  <c r="O14" i="30"/>
  <c r="N14" i="30"/>
  <c r="M14" i="30"/>
  <c r="L14" i="30"/>
  <c r="J14" i="30"/>
  <c r="I14" i="30"/>
  <c r="H14" i="30"/>
  <c r="G14" i="30"/>
  <c r="F14" i="30"/>
  <c r="E14" i="30"/>
  <c r="D14" i="30"/>
  <c r="C14" i="30"/>
  <c r="AE13" i="30"/>
  <c r="AD13" i="30"/>
  <c r="AB13" i="30"/>
  <c r="AA13" i="30"/>
  <c r="Y13" i="30"/>
  <c r="X13" i="30"/>
  <c r="V13" i="30"/>
  <c r="U13" i="30"/>
  <c r="T13" i="30"/>
  <c r="S13" i="30"/>
  <c r="R13" i="30"/>
  <c r="Q13" i="30"/>
  <c r="P13" i="30"/>
  <c r="O13" i="30"/>
  <c r="N13" i="30"/>
  <c r="M13" i="30"/>
  <c r="L13" i="30"/>
  <c r="J13" i="30"/>
  <c r="I13" i="30"/>
  <c r="H13" i="30"/>
  <c r="G13" i="30"/>
  <c r="F13" i="30"/>
  <c r="E13" i="30"/>
  <c r="D13" i="30"/>
  <c r="C13" i="30"/>
  <c r="AE12" i="30"/>
  <c r="AD12" i="30"/>
  <c r="AB12" i="30"/>
  <c r="AA12" i="30"/>
  <c r="Y12" i="30"/>
  <c r="X12" i="30"/>
  <c r="V12" i="30"/>
  <c r="U12" i="30"/>
  <c r="T12" i="30"/>
  <c r="S12" i="30"/>
  <c r="R12" i="30"/>
  <c r="Q12" i="30"/>
  <c r="P12" i="30"/>
  <c r="O12" i="30"/>
  <c r="N12" i="30"/>
  <c r="M12" i="30"/>
  <c r="L12" i="30"/>
  <c r="J12" i="30"/>
  <c r="I12" i="30"/>
  <c r="H12" i="30"/>
  <c r="G12" i="30"/>
  <c r="F12" i="30"/>
  <c r="E12" i="30"/>
  <c r="D12" i="30"/>
  <c r="C12" i="30"/>
  <c r="AE11" i="30"/>
  <c r="AD11" i="30"/>
  <c r="AB11" i="30"/>
  <c r="AA11" i="30"/>
  <c r="Y11" i="30"/>
  <c r="X11" i="30"/>
  <c r="V11" i="30"/>
  <c r="U11" i="30"/>
  <c r="T11" i="30"/>
  <c r="S11" i="30"/>
  <c r="R11" i="30"/>
  <c r="Q11" i="30"/>
  <c r="P11" i="30"/>
  <c r="O11" i="30"/>
  <c r="N11" i="30"/>
  <c r="M11" i="30"/>
  <c r="L11" i="30"/>
  <c r="J11" i="30"/>
  <c r="I11" i="30"/>
  <c r="H11" i="30"/>
  <c r="G11" i="30"/>
  <c r="F11" i="30"/>
  <c r="E11" i="30"/>
  <c r="D11" i="30"/>
  <c r="C11" i="30"/>
  <c r="AE10" i="30"/>
  <c r="AD10" i="30"/>
  <c r="AB10" i="30"/>
  <c r="AA10" i="30"/>
  <c r="Y10" i="30"/>
  <c r="X10" i="30"/>
  <c r="V10" i="30"/>
  <c r="U10" i="30"/>
  <c r="T10" i="30"/>
  <c r="S10" i="30"/>
  <c r="R10" i="30"/>
  <c r="Q10" i="30"/>
  <c r="P10" i="30"/>
  <c r="O10" i="30"/>
  <c r="N10" i="30"/>
  <c r="M10" i="30"/>
  <c r="L10" i="30"/>
  <c r="J10" i="30"/>
  <c r="I10" i="30"/>
  <c r="H10" i="30"/>
  <c r="G10" i="30"/>
  <c r="F10" i="30"/>
  <c r="E10" i="30"/>
  <c r="D10" i="30"/>
  <c r="C10" i="30"/>
  <c r="AE9" i="30"/>
  <c r="AD9" i="30"/>
  <c r="AB9" i="30"/>
  <c r="AA9" i="30"/>
  <c r="Y9" i="30"/>
  <c r="X9" i="30"/>
  <c r="V9" i="30"/>
  <c r="U9" i="30"/>
  <c r="T9" i="30"/>
  <c r="S9" i="30"/>
  <c r="R9" i="30"/>
  <c r="Q9" i="30"/>
  <c r="P9" i="30"/>
  <c r="O9" i="30"/>
  <c r="N9" i="30"/>
  <c r="M9" i="30"/>
  <c r="L9" i="30"/>
  <c r="J9" i="30"/>
  <c r="I9" i="30"/>
  <c r="H9" i="30"/>
  <c r="G9" i="30"/>
  <c r="F9" i="30"/>
  <c r="E9" i="30"/>
  <c r="D9" i="30"/>
  <c r="C9" i="30"/>
  <c r="AE8" i="30"/>
  <c r="AD8" i="30"/>
  <c r="AB8" i="30"/>
  <c r="AA8" i="30"/>
  <c r="Y8" i="30"/>
  <c r="X8" i="30"/>
  <c r="V8" i="30"/>
  <c r="U8" i="30"/>
  <c r="T8" i="30"/>
  <c r="S8" i="30"/>
  <c r="R8" i="30"/>
  <c r="Q8" i="30"/>
  <c r="P8" i="30"/>
  <c r="O8" i="30"/>
  <c r="N8" i="30"/>
  <c r="M8" i="30"/>
  <c r="L8" i="30"/>
  <c r="J8" i="30"/>
  <c r="I8" i="30"/>
  <c r="H8" i="30"/>
  <c r="G8" i="30"/>
  <c r="F8" i="30"/>
  <c r="E8" i="30"/>
  <c r="D8" i="30"/>
  <c r="C8" i="30"/>
  <c r="AE7" i="30"/>
  <c r="AD7" i="30"/>
  <c r="AB7" i="30"/>
  <c r="AA7" i="30"/>
  <c r="Y7" i="30"/>
  <c r="X7" i="30"/>
  <c r="V7" i="30"/>
  <c r="U7" i="30"/>
  <c r="T7" i="30"/>
  <c r="S7" i="30"/>
  <c r="R7" i="30"/>
  <c r="Q7" i="30"/>
  <c r="P7" i="30"/>
  <c r="O7" i="30"/>
  <c r="N7" i="30"/>
  <c r="M7" i="30"/>
  <c r="L7" i="30"/>
  <c r="J7" i="30"/>
  <c r="I7" i="30"/>
  <c r="H7" i="30"/>
  <c r="G7" i="30"/>
  <c r="F7" i="30"/>
  <c r="E7" i="30"/>
  <c r="D7" i="30"/>
  <c r="C7" i="30"/>
  <c r="AE6" i="30"/>
  <c r="AD6" i="30"/>
  <c r="AB6" i="30"/>
  <c r="AA6" i="30"/>
  <c r="Y6" i="30"/>
  <c r="X6" i="30"/>
  <c r="V6" i="30"/>
  <c r="U6" i="30"/>
  <c r="T6" i="30"/>
  <c r="S6" i="30"/>
  <c r="R6" i="30"/>
  <c r="Q6" i="30"/>
  <c r="P6" i="30"/>
  <c r="O6" i="30"/>
  <c r="N6" i="30"/>
  <c r="M6" i="30"/>
  <c r="L6" i="30"/>
  <c r="J6" i="30"/>
  <c r="I6" i="30"/>
  <c r="H6" i="30"/>
  <c r="G6" i="30"/>
  <c r="F6" i="30"/>
  <c r="E6" i="30"/>
  <c r="D6" i="30"/>
  <c r="C6" i="30"/>
  <c r="AE5" i="30"/>
  <c r="AD5" i="30"/>
  <c r="AB5" i="30"/>
  <c r="AA5" i="30"/>
  <c r="Y5" i="30"/>
  <c r="X5" i="30"/>
  <c r="V5" i="30"/>
  <c r="U5" i="30"/>
  <c r="T5" i="30"/>
  <c r="S5" i="30"/>
  <c r="R5" i="30"/>
  <c r="Q5" i="30"/>
  <c r="P5" i="30"/>
  <c r="O5" i="30"/>
  <c r="N5" i="30"/>
  <c r="M5" i="30"/>
  <c r="L5" i="30"/>
  <c r="J5" i="30"/>
  <c r="I5" i="30"/>
  <c r="H5" i="30"/>
  <c r="G5" i="30"/>
  <c r="F5" i="30"/>
  <c r="E5" i="30"/>
  <c r="D5" i="30"/>
  <c r="C5" i="30"/>
  <c r="AE4" i="30"/>
  <c r="AD4" i="30"/>
  <c r="AB4" i="30"/>
  <c r="AA4" i="30"/>
  <c r="Y4" i="30"/>
  <c r="X4" i="30"/>
  <c r="V4" i="30"/>
  <c r="U4" i="30"/>
  <c r="T4" i="30"/>
  <c r="S4" i="30"/>
  <c r="R4" i="30"/>
  <c r="Q4" i="30"/>
  <c r="P4" i="30"/>
  <c r="O4" i="30"/>
  <c r="N4" i="30"/>
  <c r="M4" i="30"/>
  <c r="L4" i="30"/>
  <c r="J4" i="30"/>
  <c r="I4" i="30"/>
  <c r="H4" i="30"/>
  <c r="G4" i="30"/>
  <c r="F4" i="30"/>
  <c r="E4" i="30"/>
  <c r="D4" i="30"/>
  <c r="C4" i="30"/>
  <c r="AE3" i="30"/>
  <c r="AD3" i="30"/>
  <c r="AB3" i="30"/>
  <c r="AA3" i="30"/>
  <c r="Y3" i="30"/>
  <c r="X3" i="30"/>
  <c r="V3" i="30"/>
  <c r="U3" i="30"/>
  <c r="T3" i="30"/>
  <c r="S3" i="30"/>
  <c r="R3" i="30"/>
  <c r="Q3" i="30"/>
  <c r="P3" i="30"/>
  <c r="O3" i="30"/>
  <c r="N3" i="30"/>
  <c r="M3" i="30"/>
  <c r="L3" i="30"/>
  <c r="J3" i="30"/>
  <c r="I3" i="30"/>
  <c r="H3" i="30"/>
  <c r="G3" i="30"/>
  <c r="F3" i="30"/>
  <c r="E3" i="30"/>
  <c r="D3" i="30"/>
  <c r="C3" i="30"/>
  <c r="AE2" i="30"/>
  <c r="AD2" i="30"/>
  <c r="AB2" i="30"/>
  <c r="AA2" i="30"/>
  <c r="Y2" i="30"/>
  <c r="X2" i="30"/>
  <c r="V2" i="30"/>
  <c r="U2" i="30"/>
  <c r="T2" i="30"/>
  <c r="S2" i="30"/>
  <c r="R2" i="30"/>
  <c r="Q2" i="30"/>
  <c r="P2" i="30"/>
  <c r="O2" i="30"/>
  <c r="N2" i="30"/>
  <c r="M2" i="30"/>
  <c r="L2" i="30"/>
  <c r="J2" i="30"/>
  <c r="I2" i="30"/>
  <c r="H2" i="30"/>
  <c r="G2" i="30"/>
  <c r="F2" i="30"/>
  <c r="E2" i="30"/>
  <c r="D2" i="30"/>
  <c r="C2" i="30"/>
  <c r="B2" i="30"/>
  <c r="B31" i="31" s="1"/>
  <c r="A2" i="30"/>
  <c r="A16" i="31" s="1"/>
  <c r="BR37" i="29"/>
  <c r="BP37" i="29"/>
  <c r="BH37" i="29"/>
  <c r="AF31" i="30" s="1"/>
  <c r="BF37" i="29"/>
  <c r="AF30" i="30" s="1"/>
  <c r="BD37" i="29"/>
  <c r="AF29" i="30" s="1"/>
  <c r="BB37" i="29"/>
  <c r="AF28" i="30" s="1"/>
  <c r="AZ37" i="29"/>
  <c r="AF27" i="30" s="1"/>
  <c r="AX37" i="29"/>
  <c r="AF26" i="30" s="1"/>
  <c r="AV37" i="29"/>
  <c r="AF25" i="30" s="1"/>
  <c r="AT37" i="29"/>
  <c r="AF24" i="30" s="1"/>
  <c r="AR37" i="29"/>
  <c r="AF23" i="30" s="1"/>
  <c r="AP37" i="29"/>
  <c r="AF22" i="30" s="1"/>
  <c r="AN37" i="29"/>
  <c r="AF21" i="30" s="1"/>
  <c r="AL37" i="29"/>
  <c r="AF20" i="30" s="1"/>
  <c r="AJ37" i="29"/>
  <c r="AF19" i="30" s="1"/>
  <c r="AH37" i="29"/>
  <c r="AF18" i="30" s="1"/>
  <c r="AF37" i="29"/>
  <c r="AF17" i="30" s="1"/>
  <c r="AD37" i="29"/>
  <c r="AF16" i="30" s="1"/>
  <c r="AB37" i="29"/>
  <c r="AF15" i="30" s="1"/>
  <c r="Z37" i="29"/>
  <c r="AF14" i="30" s="1"/>
  <c r="X37" i="29"/>
  <c r="AF13" i="30" s="1"/>
  <c r="V37" i="29"/>
  <c r="AF12" i="30" s="1"/>
  <c r="T37" i="29"/>
  <c r="AF11" i="30" s="1"/>
  <c r="R37" i="29"/>
  <c r="AF10" i="30" s="1"/>
  <c r="P37" i="29"/>
  <c r="AF9" i="30" s="1"/>
  <c r="N37" i="29"/>
  <c r="AF8" i="30" s="1"/>
  <c r="L37" i="29"/>
  <c r="AF7" i="30" s="1"/>
  <c r="J37" i="29"/>
  <c r="AF6" i="30" s="1"/>
  <c r="H37" i="29"/>
  <c r="F37" i="29"/>
  <c r="AF4" i="30" s="1"/>
  <c r="D37" i="29"/>
  <c r="AF3" i="30" s="1"/>
  <c r="B37" i="29"/>
  <c r="AF2" i="30" s="1"/>
  <c r="BU36" i="29"/>
  <c r="BS36" i="29"/>
  <c r="BM36" i="29"/>
  <c r="BN36" i="29" s="1"/>
  <c r="BL36" i="29"/>
  <c r="BI36" i="29"/>
  <c r="Y31" i="31" s="1"/>
  <c r="BG36" i="29"/>
  <c r="Y30" i="31" s="1"/>
  <c r="BE36" i="29"/>
  <c r="Y29" i="31" s="1"/>
  <c r="BC36" i="29"/>
  <c r="Y28" i="31" s="1"/>
  <c r="BA36" i="29"/>
  <c r="Y27" i="31" s="1"/>
  <c r="AY36" i="29"/>
  <c r="Y26" i="31" s="1"/>
  <c r="AW36" i="29"/>
  <c r="Y25" i="31" s="1"/>
  <c r="AU36" i="29"/>
  <c r="Y24" i="31" s="1"/>
  <c r="AS36" i="29"/>
  <c r="Y23" i="31" s="1"/>
  <c r="AQ36" i="29"/>
  <c r="Y22" i="31" s="1"/>
  <c r="AO36" i="29"/>
  <c r="Y21" i="31" s="1"/>
  <c r="AM36" i="29"/>
  <c r="Y20" i="31" s="1"/>
  <c r="AK36" i="29"/>
  <c r="Y19" i="31" s="1"/>
  <c r="AI36" i="29"/>
  <c r="Y18" i="31" s="1"/>
  <c r="AG36" i="29"/>
  <c r="Y17" i="31" s="1"/>
  <c r="AE36" i="29"/>
  <c r="Y16" i="31" s="1"/>
  <c r="AC36" i="29"/>
  <c r="Y15" i="31" s="1"/>
  <c r="AA36" i="29"/>
  <c r="Y14" i="31" s="1"/>
  <c r="Y36" i="29"/>
  <c r="Y13" i="31" s="1"/>
  <c r="W36" i="29"/>
  <c r="Y12" i="31" s="1"/>
  <c r="U36" i="29"/>
  <c r="Y11" i="31" s="1"/>
  <c r="S36" i="29"/>
  <c r="Y10" i="31" s="1"/>
  <c r="Q36" i="29"/>
  <c r="Y9" i="31" s="1"/>
  <c r="O36" i="29"/>
  <c r="Y8" i="31" s="1"/>
  <c r="M36" i="29"/>
  <c r="Y7" i="31" s="1"/>
  <c r="K36" i="29"/>
  <c r="Y6" i="31" s="1"/>
  <c r="I36" i="29"/>
  <c r="Y5" i="31" s="1"/>
  <c r="G36" i="29"/>
  <c r="Y4" i="31" s="1"/>
  <c r="E36" i="29"/>
  <c r="Y3" i="31" s="1"/>
  <c r="C36" i="29"/>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K35" i="29"/>
  <c r="X6" i="31" s="1"/>
  <c r="I35" i="29"/>
  <c r="X5" i="31" s="1"/>
  <c r="G35" i="29"/>
  <c r="X4" i="31" s="1"/>
  <c r="E35" i="29"/>
  <c r="C35" i="29"/>
  <c r="BR33" i="29"/>
  <c r="BP33" i="29"/>
  <c r="BH33" i="29"/>
  <c r="AC31" i="30" s="1"/>
  <c r="BF33" i="29"/>
  <c r="AC30" i="30" s="1"/>
  <c r="BD33" i="29"/>
  <c r="AC29" i="30" s="1"/>
  <c r="BB33" i="29"/>
  <c r="AC28" i="30" s="1"/>
  <c r="AZ33" i="29"/>
  <c r="AC27" i="30" s="1"/>
  <c r="AX33" i="29"/>
  <c r="AC26" i="30" s="1"/>
  <c r="AV33" i="29"/>
  <c r="AC25" i="30" s="1"/>
  <c r="AT33" i="29"/>
  <c r="AC24" i="30" s="1"/>
  <c r="AR33" i="29"/>
  <c r="AC23" i="30" s="1"/>
  <c r="AP33" i="29"/>
  <c r="AC22" i="30" s="1"/>
  <c r="AN33" i="29"/>
  <c r="AC21" i="30" s="1"/>
  <c r="AL33" i="29"/>
  <c r="AC20" i="30" s="1"/>
  <c r="AJ33" i="29"/>
  <c r="AC19" i="30" s="1"/>
  <c r="AH33" i="29"/>
  <c r="AC18" i="30" s="1"/>
  <c r="AF33" i="29"/>
  <c r="AC17" i="30" s="1"/>
  <c r="AD33" i="29"/>
  <c r="AC16" i="30" s="1"/>
  <c r="AB33" i="29"/>
  <c r="AC15" i="30" s="1"/>
  <c r="Z33" i="29"/>
  <c r="AC14" i="30" s="1"/>
  <c r="X33" i="29"/>
  <c r="AC13" i="30" s="1"/>
  <c r="V33" i="29"/>
  <c r="AC12" i="30" s="1"/>
  <c r="T33" i="29"/>
  <c r="AC11" i="30" s="1"/>
  <c r="R33" i="29"/>
  <c r="AC10" i="30" s="1"/>
  <c r="P33" i="29"/>
  <c r="AC9" i="30" s="1"/>
  <c r="N33" i="29"/>
  <c r="AC8" i="30" s="1"/>
  <c r="L33" i="29"/>
  <c r="AC7" i="30" s="1"/>
  <c r="J33" i="29"/>
  <c r="AC6" i="30" s="1"/>
  <c r="H33" i="29"/>
  <c r="AC5" i="30" s="1"/>
  <c r="F33" i="29"/>
  <c r="AC4" i="30" s="1"/>
  <c r="D33" i="29"/>
  <c r="AC3" i="30" s="1"/>
  <c r="B33" i="29"/>
  <c r="BU32" i="29"/>
  <c r="BS32" i="29"/>
  <c r="BM32" i="29"/>
  <c r="BN32" i="29" s="1"/>
  <c r="BL32" i="29"/>
  <c r="BI32" i="29"/>
  <c r="W31" i="31" s="1"/>
  <c r="BG32" i="29"/>
  <c r="W30" i="31" s="1"/>
  <c r="BE32" i="29"/>
  <c r="W29" i="31" s="1"/>
  <c r="BC32" i="29"/>
  <c r="W28" i="31" s="1"/>
  <c r="BA32" i="29"/>
  <c r="W27" i="31" s="1"/>
  <c r="AY32" i="29"/>
  <c r="W26" i="31" s="1"/>
  <c r="AW32" i="29"/>
  <c r="W25" i="31" s="1"/>
  <c r="AU32" i="29"/>
  <c r="W24" i="31" s="1"/>
  <c r="AS32" i="29"/>
  <c r="W23" i="31" s="1"/>
  <c r="AQ32" i="29"/>
  <c r="W22" i="31" s="1"/>
  <c r="AO32" i="29"/>
  <c r="W21" i="31" s="1"/>
  <c r="AM32" i="29"/>
  <c r="W20" i="31" s="1"/>
  <c r="AK32" i="29"/>
  <c r="W19" i="31" s="1"/>
  <c r="AI32" i="29"/>
  <c r="W18" i="31" s="1"/>
  <c r="AG32" i="29"/>
  <c r="W17" i="31" s="1"/>
  <c r="AE32" i="29"/>
  <c r="W16" i="31" s="1"/>
  <c r="AC32" i="29"/>
  <c r="W15" i="31" s="1"/>
  <c r="AA32" i="29"/>
  <c r="W14" i="31" s="1"/>
  <c r="Y32" i="29"/>
  <c r="W13" i="31" s="1"/>
  <c r="W32" i="29"/>
  <c r="W12" i="31" s="1"/>
  <c r="U32" i="29"/>
  <c r="W11" i="31" s="1"/>
  <c r="S32" i="29"/>
  <c r="W10" i="31" s="1"/>
  <c r="Q32" i="29"/>
  <c r="W9" i="31" s="1"/>
  <c r="O32" i="29"/>
  <c r="M32" i="29"/>
  <c r="W7" i="31" s="1"/>
  <c r="K32" i="29"/>
  <c r="I32" i="29"/>
  <c r="W5" i="31" s="1"/>
  <c r="G32" i="29"/>
  <c r="W4" i="31" s="1"/>
  <c r="E32" i="29"/>
  <c r="W3" i="31" s="1"/>
  <c r="C32" i="29"/>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V8" i="31" s="1"/>
  <c r="M31" i="29"/>
  <c r="V7" i="31" s="1"/>
  <c r="K31" i="29"/>
  <c r="V6" i="31" s="1"/>
  <c r="I31" i="29"/>
  <c r="V5" i="31" s="1"/>
  <c r="G31" i="29"/>
  <c r="V4" i="31" s="1"/>
  <c r="E31" i="29"/>
  <c r="V3" i="31" s="1"/>
  <c r="C31" i="29"/>
  <c r="V2" i="31" s="1"/>
  <c r="BR29" i="29"/>
  <c r="BP29" i="29"/>
  <c r="BH29" i="29"/>
  <c r="Z31" i="30" s="1"/>
  <c r="BF29" i="29"/>
  <c r="Z30" i="30" s="1"/>
  <c r="BD29" i="29"/>
  <c r="Z29" i="30" s="1"/>
  <c r="BB29" i="29"/>
  <c r="Z28" i="30" s="1"/>
  <c r="AZ29" i="29"/>
  <c r="Z27" i="30" s="1"/>
  <c r="AX29" i="29"/>
  <c r="Z26" i="30" s="1"/>
  <c r="AV29" i="29"/>
  <c r="Z25" i="30" s="1"/>
  <c r="AT29" i="29"/>
  <c r="Z24" i="30" s="1"/>
  <c r="AR29" i="29"/>
  <c r="Z23" i="30" s="1"/>
  <c r="AP29" i="29"/>
  <c r="Z22" i="30" s="1"/>
  <c r="AN29" i="29"/>
  <c r="Z21" i="30" s="1"/>
  <c r="AL29" i="29"/>
  <c r="Z20" i="30" s="1"/>
  <c r="AJ29" i="29"/>
  <c r="Z19" i="30" s="1"/>
  <c r="AH29" i="29"/>
  <c r="Z18" i="30" s="1"/>
  <c r="AF29" i="29"/>
  <c r="Z17" i="30" s="1"/>
  <c r="AD29" i="29"/>
  <c r="Z16" i="30" s="1"/>
  <c r="AB29" i="29"/>
  <c r="Z15" i="30" s="1"/>
  <c r="Z29" i="29"/>
  <c r="Z14" i="30" s="1"/>
  <c r="X29" i="29"/>
  <c r="Z13" i="30" s="1"/>
  <c r="V29" i="29"/>
  <c r="Z12" i="30" s="1"/>
  <c r="T29" i="29"/>
  <c r="Z11" i="30" s="1"/>
  <c r="R29" i="29"/>
  <c r="Z10" i="30" s="1"/>
  <c r="P29" i="29"/>
  <c r="Z9" i="30" s="1"/>
  <c r="N29" i="29"/>
  <c r="Z8" i="30" s="1"/>
  <c r="L29" i="29"/>
  <c r="Z7" i="30" s="1"/>
  <c r="J29" i="29"/>
  <c r="Z6" i="30" s="1"/>
  <c r="H29" i="29"/>
  <c r="Z5" i="30" s="1"/>
  <c r="F29" i="29"/>
  <c r="Z4" i="30" s="1"/>
  <c r="D29" i="29"/>
  <c r="Z3" i="30" s="1"/>
  <c r="B29" i="29"/>
  <c r="Z2" i="30" s="1"/>
  <c r="BU28" i="29"/>
  <c r="BS28" i="29"/>
  <c r="BM28" i="29"/>
  <c r="BN28" i="29" s="1"/>
  <c r="BL28" i="29"/>
  <c r="BI28" i="29"/>
  <c r="U31" i="31" s="1"/>
  <c r="BG28" i="29"/>
  <c r="U30" i="31" s="1"/>
  <c r="BE28" i="29"/>
  <c r="U29" i="31" s="1"/>
  <c r="BC28" i="29"/>
  <c r="U28" i="31" s="1"/>
  <c r="BA28" i="29"/>
  <c r="U27" i="31" s="1"/>
  <c r="AY28" i="29"/>
  <c r="U26" i="31" s="1"/>
  <c r="AW28" i="29"/>
  <c r="U25" i="31" s="1"/>
  <c r="AU28" i="29"/>
  <c r="U24" i="31" s="1"/>
  <c r="AS28" i="29"/>
  <c r="U23" i="31" s="1"/>
  <c r="AQ28" i="29"/>
  <c r="U22" i="31" s="1"/>
  <c r="AO28" i="29"/>
  <c r="U21" i="31" s="1"/>
  <c r="AM28" i="29"/>
  <c r="U20" i="31" s="1"/>
  <c r="AK28" i="29"/>
  <c r="U19" i="31" s="1"/>
  <c r="AI28" i="29"/>
  <c r="U18" i="31" s="1"/>
  <c r="AG28" i="29"/>
  <c r="U17" i="31" s="1"/>
  <c r="AE28" i="29"/>
  <c r="U16" i="31" s="1"/>
  <c r="AC28" i="29"/>
  <c r="U15" i="31" s="1"/>
  <c r="AA28" i="29"/>
  <c r="U14" i="31" s="1"/>
  <c r="Y28" i="29"/>
  <c r="U13" i="31" s="1"/>
  <c r="W28" i="29"/>
  <c r="U12" i="31" s="1"/>
  <c r="U28" i="29"/>
  <c r="U11" i="31" s="1"/>
  <c r="S28" i="29"/>
  <c r="U10" i="31" s="1"/>
  <c r="Q28" i="29"/>
  <c r="U9" i="31" s="1"/>
  <c r="O28" i="29"/>
  <c r="U8" i="31" s="1"/>
  <c r="M28" i="29"/>
  <c r="U7" i="31" s="1"/>
  <c r="K28" i="29"/>
  <c r="U6" i="31" s="1"/>
  <c r="I28" i="29"/>
  <c r="U5" i="31" s="1"/>
  <c r="G28" i="29"/>
  <c r="U4" i="31" s="1"/>
  <c r="E28" i="29"/>
  <c r="U3" i="31" s="1"/>
  <c r="C28" i="29"/>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K27" i="29"/>
  <c r="T6" i="31" s="1"/>
  <c r="I27" i="29"/>
  <c r="T5" i="31" s="1"/>
  <c r="G27" i="29"/>
  <c r="E27" i="29"/>
  <c r="T3" i="31" s="1"/>
  <c r="C27" i="29"/>
  <c r="BR25" i="29"/>
  <c r="BP25" i="29"/>
  <c r="BH25" i="29"/>
  <c r="W31" i="30" s="1"/>
  <c r="BF25" i="29"/>
  <c r="W30" i="30" s="1"/>
  <c r="BD25" i="29"/>
  <c r="W29" i="30" s="1"/>
  <c r="BB25" i="29"/>
  <c r="W28" i="30" s="1"/>
  <c r="AZ25" i="29"/>
  <c r="W27" i="30" s="1"/>
  <c r="AX25" i="29"/>
  <c r="W26" i="30" s="1"/>
  <c r="AV25" i="29"/>
  <c r="W25" i="30" s="1"/>
  <c r="AT25" i="29"/>
  <c r="W24" i="30" s="1"/>
  <c r="AR25" i="29"/>
  <c r="W23" i="30" s="1"/>
  <c r="AP25" i="29"/>
  <c r="W22" i="30" s="1"/>
  <c r="AN25" i="29"/>
  <c r="W21" i="30" s="1"/>
  <c r="AL25" i="29"/>
  <c r="W20" i="30" s="1"/>
  <c r="AJ25" i="29"/>
  <c r="W19" i="30" s="1"/>
  <c r="AH25" i="29"/>
  <c r="W18" i="30" s="1"/>
  <c r="AF25" i="29"/>
  <c r="W17" i="30" s="1"/>
  <c r="AD25" i="29"/>
  <c r="W16" i="30" s="1"/>
  <c r="AB25" i="29"/>
  <c r="W15" i="30" s="1"/>
  <c r="Z25" i="29"/>
  <c r="W14" i="30" s="1"/>
  <c r="X25" i="29"/>
  <c r="W13" i="30" s="1"/>
  <c r="V25" i="29"/>
  <c r="W12" i="30" s="1"/>
  <c r="T25" i="29"/>
  <c r="W11" i="30" s="1"/>
  <c r="R25" i="29"/>
  <c r="W10" i="30" s="1"/>
  <c r="P25" i="29"/>
  <c r="W9" i="30" s="1"/>
  <c r="N25" i="29"/>
  <c r="W8" i="30" s="1"/>
  <c r="L25" i="29"/>
  <c r="J25" i="29"/>
  <c r="W6" i="30" s="1"/>
  <c r="H25" i="29"/>
  <c r="W5" i="30" s="1"/>
  <c r="F25" i="29"/>
  <c r="W4" i="30" s="1"/>
  <c r="D25" i="29"/>
  <c r="W3" i="30" s="1"/>
  <c r="B25" i="29"/>
  <c r="BU24" i="29"/>
  <c r="BS24" i="29"/>
  <c r="BM24" i="29"/>
  <c r="BN24" i="29" s="1"/>
  <c r="BL24" i="29"/>
  <c r="BI24" i="29"/>
  <c r="S31" i="31" s="1"/>
  <c r="BG24" i="29"/>
  <c r="S30" i="31" s="1"/>
  <c r="BE24" i="29"/>
  <c r="S29" i="31" s="1"/>
  <c r="BC24" i="29"/>
  <c r="S28" i="31" s="1"/>
  <c r="BA24" i="29"/>
  <c r="S27" i="31" s="1"/>
  <c r="AY24" i="29"/>
  <c r="S26" i="31" s="1"/>
  <c r="AW24" i="29"/>
  <c r="S25" i="31" s="1"/>
  <c r="AU24" i="29"/>
  <c r="S24" i="31" s="1"/>
  <c r="AS24" i="29"/>
  <c r="S23" i="31" s="1"/>
  <c r="AQ24" i="29"/>
  <c r="S22" i="31" s="1"/>
  <c r="AO24" i="29"/>
  <c r="S21" i="31" s="1"/>
  <c r="AM24" i="29"/>
  <c r="S20" i="31" s="1"/>
  <c r="AK24" i="29"/>
  <c r="S19" i="31" s="1"/>
  <c r="AI24" i="29"/>
  <c r="S18" i="31" s="1"/>
  <c r="AG24" i="29"/>
  <c r="S17" i="31" s="1"/>
  <c r="AE24" i="29"/>
  <c r="S16" i="31" s="1"/>
  <c r="AC24" i="29"/>
  <c r="S15" i="31" s="1"/>
  <c r="AA24" i="29"/>
  <c r="S14" i="31" s="1"/>
  <c r="Y24" i="29"/>
  <c r="S13" i="31" s="1"/>
  <c r="W24" i="29"/>
  <c r="S12" i="31" s="1"/>
  <c r="U24" i="29"/>
  <c r="S11" i="31" s="1"/>
  <c r="S24" i="29"/>
  <c r="S10" i="31" s="1"/>
  <c r="Q24" i="29"/>
  <c r="S9" i="31" s="1"/>
  <c r="O24" i="29"/>
  <c r="S8" i="31" s="1"/>
  <c r="M24" i="29"/>
  <c r="S7" i="31" s="1"/>
  <c r="K24" i="29"/>
  <c r="S6" i="31" s="1"/>
  <c r="I24" i="29"/>
  <c r="S5" i="31" s="1"/>
  <c r="G24" i="29"/>
  <c r="S4" i="31" s="1"/>
  <c r="E24" i="29"/>
  <c r="S3" i="31" s="1"/>
  <c r="C24" i="29"/>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K23" i="29"/>
  <c r="R6" i="31" s="1"/>
  <c r="I23" i="29"/>
  <c r="R5" i="31" s="1"/>
  <c r="G23" i="29"/>
  <c r="R4" i="31" s="1"/>
  <c r="E23" i="29"/>
  <c r="R3" i="31" s="1"/>
  <c r="C23" i="29"/>
  <c r="R2" i="31" s="1"/>
  <c r="BU21" i="29"/>
  <c r="BS21" i="29"/>
  <c r="BR21" i="29"/>
  <c r="BP21" i="29"/>
  <c r="BM21" i="29"/>
  <c r="BN21" i="29" s="1"/>
  <c r="BL21" i="29"/>
  <c r="BU20" i="29"/>
  <c r="BS20" i="29"/>
  <c r="BM20" i="29"/>
  <c r="BN20" i="29" s="1"/>
  <c r="BL20" i="29"/>
  <c r="BI20" i="29"/>
  <c r="Q31" i="31" s="1"/>
  <c r="BG20" i="29"/>
  <c r="Q30" i="31" s="1"/>
  <c r="BE20" i="29"/>
  <c r="Q29" i="31" s="1"/>
  <c r="BC20" i="29"/>
  <c r="Q28" i="31" s="1"/>
  <c r="BA20" i="29"/>
  <c r="Q27" i="31" s="1"/>
  <c r="AY20" i="29"/>
  <c r="Q26" i="31" s="1"/>
  <c r="AW20" i="29"/>
  <c r="Q25" i="31" s="1"/>
  <c r="AU20" i="29"/>
  <c r="Q24" i="31" s="1"/>
  <c r="AS20" i="29"/>
  <c r="Q23" i="31" s="1"/>
  <c r="AQ20" i="29"/>
  <c r="Q22" i="31" s="1"/>
  <c r="AO20" i="29"/>
  <c r="Q21" i="31" s="1"/>
  <c r="AM20" i="29"/>
  <c r="Q20" i="31" s="1"/>
  <c r="AK20" i="29"/>
  <c r="Q19" i="31" s="1"/>
  <c r="AI20" i="29"/>
  <c r="Q18" i="31" s="1"/>
  <c r="AG20" i="29"/>
  <c r="Q17" i="31" s="1"/>
  <c r="AE20" i="29"/>
  <c r="Q16" i="31" s="1"/>
  <c r="AC20" i="29"/>
  <c r="Q15" i="31" s="1"/>
  <c r="AA20" i="29"/>
  <c r="Q14" i="31" s="1"/>
  <c r="Y20" i="29"/>
  <c r="Q13" i="31" s="1"/>
  <c r="W20" i="29"/>
  <c r="Q12" i="31" s="1"/>
  <c r="U20" i="29"/>
  <c r="Q11" i="31" s="1"/>
  <c r="S20" i="29"/>
  <c r="Q10" i="31" s="1"/>
  <c r="Q20" i="29"/>
  <c r="Q9" i="31" s="1"/>
  <c r="O20" i="29"/>
  <c r="Q8" i="31" s="1"/>
  <c r="M20" i="29"/>
  <c r="Q7" i="31" s="1"/>
  <c r="K20" i="29"/>
  <c r="Q6" i="31" s="1"/>
  <c r="I20" i="29"/>
  <c r="Q5" i="31" s="1"/>
  <c r="G20" i="29"/>
  <c r="Q4" i="31" s="1"/>
  <c r="E20" i="29"/>
  <c r="Q3" i="31" s="1"/>
  <c r="C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K19" i="29"/>
  <c r="I19" i="29"/>
  <c r="P5" i="31" s="1"/>
  <c r="G19" i="29"/>
  <c r="P4" i="31" s="1"/>
  <c r="E19" i="29"/>
  <c r="P3" i="31" s="1"/>
  <c r="C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N2" i="31" s="1"/>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C14" i="29"/>
  <c r="K2" i="31" s="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J2" i="31" s="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K2" i="30" s="1"/>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E2" i="31" s="1"/>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E31" i="27"/>
  <c r="AD31" i="27"/>
  <c r="AB31" i="27"/>
  <c r="AA31" i="27"/>
  <c r="Y31" i="27"/>
  <c r="X31" i="27"/>
  <c r="V31" i="27"/>
  <c r="U31" i="27"/>
  <c r="T31" i="27"/>
  <c r="S31" i="27"/>
  <c r="R31" i="27"/>
  <c r="Q31" i="27"/>
  <c r="P31" i="27"/>
  <c r="O31" i="27"/>
  <c r="N31" i="27"/>
  <c r="M31" i="27"/>
  <c r="L31" i="27"/>
  <c r="J31" i="27"/>
  <c r="I31" i="27"/>
  <c r="H31" i="27"/>
  <c r="G31" i="27"/>
  <c r="F31" i="27"/>
  <c r="E31" i="27"/>
  <c r="D31" i="27"/>
  <c r="C31" i="27"/>
  <c r="AE30" i="27"/>
  <c r="AD30" i="27"/>
  <c r="AB30" i="27"/>
  <c r="AA30" i="27"/>
  <c r="Y30" i="27"/>
  <c r="X30" i="27"/>
  <c r="V30" i="27"/>
  <c r="U30" i="27"/>
  <c r="T30" i="27"/>
  <c r="S30" i="27"/>
  <c r="R30" i="27"/>
  <c r="Q30" i="27"/>
  <c r="P30" i="27"/>
  <c r="O30" i="27"/>
  <c r="N30" i="27"/>
  <c r="M30" i="27"/>
  <c r="L30" i="27"/>
  <c r="J30" i="27"/>
  <c r="I30" i="27"/>
  <c r="H30" i="27"/>
  <c r="G30" i="27"/>
  <c r="F30" i="27"/>
  <c r="E30" i="27"/>
  <c r="D30" i="27"/>
  <c r="C30" i="27"/>
  <c r="AE29" i="27"/>
  <c r="AD29" i="27"/>
  <c r="AB29" i="27"/>
  <c r="AA29" i="27"/>
  <c r="Y29" i="27"/>
  <c r="X29" i="27"/>
  <c r="V29" i="27"/>
  <c r="U29" i="27"/>
  <c r="T29" i="27"/>
  <c r="S29" i="27"/>
  <c r="R29" i="27"/>
  <c r="Q29" i="27"/>
  <c r="P29" i="27"/>
  <c r="O29" i="27"/>
  <c r="N29" i="27"/>
  <c r="M29" i="27"/>
  <c r="L29" i="27"/>
  <c r="J29" i="27"/>
  <c r="I29" i="27"/>
  <c r="H29" i="27"/>
  <c r="G29" i="27"/>
  <c r="F29" i="27"/>
  <c r="E29" i="27"/>
  <c r="D29" i="27"/>
  <c r="C29" i="27"/>
  <c r="AE28" i="27"/>
  <c r="AD28" i="27"/>
  <c r="AB28" i="27"/>
  <c r="AA28" i="27"/>
  <c r="Y28" i="27"/>
  <c r="X28" i="27"/>
  <c r="V28" i="27"/>
  <c r="U28" i="27"/>
  <c r="T28" i="27"/>
  <c r="S28" i="27"/>
  <c r="R28" i="27"/>
  <c r="Q28" i="27"/>
  <c r="P28" i="27"/>
  <c r="O28" i="27"/>
  <c r="N28" i="27"/>
  <c r="M28" i="27"/>
  <c r="L28" i="27"/>
  <c r="J28" i="27"/>
  <c r="I28" i="27"/>
  <c r="H28" i="27"/>
  <c r="G28" i="27"/>
  <c r="F28" i="27"/>
  <c r="E28" i="27"/>
  <c r="D28" i="27"/>
  <c r="C28" i="27"/>
  <c r="AE27" i="27"/>
  <c r="AD27" i="27"/>
  <c r="AB27" i="27"/>
  <c r="AA27" i="27"/>
  <c r="Y27" i="27"/>
  <c r="X27" i="27"/>
  <c r="V27" i="27"/>
  <c r="U27" i="27"/>
  <c r="T27" i="27"/>
  <c r="S27" i="27"/>
  <c r="R27" i="27"/>
  <c r="Q27" i="27"/>
  <c r="P27" i="27"/>
  <c r="O27" i="27"/>
  <c r="N27" i="27"/>
  <c r="M27" i="27"/>
  <c r="L27" i="27"/>
  <c r="J27" i="27"/>
  <c r="I27" i="27"/>
  <c r="H27" i="27"/>
  <c r="G27" i="27"/>
  <c r="F27" i="27"/>
  <c r="E27" i="27"/>
  <c r="D27" i="27"/>
  <c r="C27" i="27"/>
  <c r="AE26" i="27"/>
  <c r="AD26" i="27"/>
  <c r="AB26" i="27"/>
  <c r="AA26" i="27"/>
  <c r="Y26" i="27"/>
  <c r="X26" i="27"/>
  <c r="V26" i="27"/>
  <c r="U26" i="27"/>
  <c r="T26" i="27"/>
  <c r="S26" i="27"/>
  <c r="R26" i="27"/>
  <c r="Q26" i="27"/>
  <c r="P26" i="27"/>
  <c r="O26" i="27"/>
  <c r="N26" i="27"/>
  <c r="M26" i="27"/>
  <c r="L26" i="27"/>
  <c r="J26" i="27"/>
  <c r="I26" i="27"/>
  <c r="H26" i="27"/>
  <c r="G26" i="27"/>
  <c r="F26" i="27"/>
  <c r="E26" i="27"/>
  <c r="D26" i="27"/>
  <c r="C26" i="27"/>
  <c r="AE25" i="27"/>
  <c r="AD25" i="27"/>
  <c r="AB25" i="27"/>
  <c r="AA25" i="27"/>
  <c r="Y25" i="27"/>
  <c r="X25" i="27"/>
  <c r="V25" i="27"/>
  <c r="U25" i="27"/>
  <c r="T25" i="27"/>
  <c r="S25" i="27"/>
  <c r="R25" i="27"/>
  <c r="Q25" i="27"/>
  <c r="P25" i="27"/>
  <c r="O25" i="27"/>
  <c r="N25" i="27"/>
  <c r="M25" i="27"/>
  <c r="L25" i="27"/>
  <c r="J25" i="27"/>
  <c r="I25" i="27"/>
  <c r="H25" i="27"/>
  <c r="G25" i="27"/>
  <c r="F25" i="27"/>
  <c r="E25" i="27"/>
  <c r="D25" i="27"/>
  <c r="C25" i="27"/>
  <c r="AE24" i="27"/>
  <c r="AD24" i="27"/>
  <c r="AB24" i="27"/>
  <c r="AA24" i="27"/>
  <c r="Y24" i="27"/>
  <c r="X24" i="27"/>
  <c r="V24" i="27"/>
  <c r="U24" i="27"/>
  <c r="T24" i="27"/>
  <c r="S24" i="27"/>
  <c r="R24" i="27"/>
  <c r="Q24" i="27"/>
  <c r="P24" i="27"/>
  <c r="O24" i="27"/>
  <c r="N24" i="27"/>
  <c r="M24" i="27"/>
  <c r="L24" i="27"/>
  <c r="J24" i="27"/>
  <c r="I24" i="27"/>
  <c r="H24" i="27"/>
  <c r="G24" i="27"/>
  <c r="F24" i="27"/>
  <c r="E24" i="27"/>
  <c r="D24" i="27"/>
  <c r="C24" i="27"/>
  <c r="AE23" i="27"/>
  <c r="AD23" i="27"/>
  <c r="AB23" i="27"/>
  <c r="AA23" i="27"/>
  <c r="Y23" i="27"/>
  <c r="X23" i="27"/>
  <c r="V23" i="27"/>
  <c r="U23" i="27"/>
  <c r="T23" i="27"/>
  <c r="S23" i="27"/>
  <c r="R23" i="27"/>
  <c r="Q23" i="27"/>
  <c r="P23" i="27"/>
  <c r="O23" i="27"/>
  <c r="N23" i="27"/>
  <c r="M23" i="27"/>
  <c r="L23" i="27"/>
  <c r="J23" i="27"/>
  <c r="I23" i="27"/>
  <c r="H23" i="27"/>
  <c r="G23" i="27"/>
  <c r="F23" i="27"/>
  <c r="E23" i="27"/>
  <c r="D23" i="27"/>
  <c r="C23" i="27"/>
  <c r="AE22" i="27"/>
  <c r="AD22" i="27"/>
  <c r="AB22" i="27"/>
  <c r="AA22" i="27"/>
  <c r="Y22" i="27"/>
  <c r="X22" i="27"/>
  <c r="V22" i="27"/>
  <c r="U22" i="27"/>
  <c r="T22" i="27"/>
  <c r="S22" i="27"/>
  <c r="R22" i="27"/>
  <c r="Q22" i="27"/>
  <c r="P22" i="27"/>
  <c r="O22" i="27"/>
  <c r="N22" i="27"/>
  <c r="M22" i="27"/>
  <c r="L22" i="27"/>
  <c r="J22" i="27"/>
  <c r="I22" i="27"/>
  <c r="H22" i="27"/>
  <c r="G22" i="27"/>
  <c r="F22" i="27"/>
  <c r="E22" i="27"/>
  <c r="D22" i="27"/>
  <c r="C22" i="27"/>
  <c r="AE21" i="27"/>
  <c r="AD21" i="27"/>
  <c r="AB21" i="27"/>
  <c r="AA21" i="27"/>
  <c r="Y21" i="27"/>
  <c r="X21" i="27"/>
  <c r="V21" i="27"/>
  <c r="U21" i="27"/>
  <c r="T21" i="27"/>
  <c r="S21" i="27"/>
  <c r="R21" i="27"/>
  <c r="Q21" i="27"/>
  <c r="P21" i="27"/>
  <c r="O21" i="27"/>
  <c r="N21" i="27"/>
  <c r="M21" i="27"/>
  <c r="L21" i="27"/>
  <c r="J21" i="27"/>
  <c r="I21" i="27"/>
  <c r="H21" i="27"/>
  <c r="G21" i="27"/>
  <c r="F21" i="27"/>
  <c r="E21" i="27"/>
  <c r="D21" i="27"/>
  <c r="C21" i="27"/>
  <c r="AE20" i="27"/>
  <c r="AD20" i="27"/>
  <c r="AB20" i="27"/>
  <c r="AA20" i="27"/>
  <c r="Y20" i="27"/>
  <c r="X20" i="27"/>
  <c r="V20" i="27"/>
  <c r="U20" i="27"/>
  <c r="T20" i="27"/>
  <c r="S20" i="27"/>
  <c r="R20" i="27"/>
  <c r="Q20" i="27"/>
  <c r="P20" i="27"/>
  <c r="O20" i="27"/>
  <c r="N20" i="27"/>
  <c r="M20" i="27"/>
  <c r="L20" i="27"/>
  <c r="J20" i="27"/>
  <c r="I20" i="27"/>
  <c r="H20" i="27"/>
  <c r="G20" i="27"/>
  <c r="F20" i="27"/>
  <c r="E20" i="27"/>
  <c r="D20" i="27"/>
  <c r="C20" i="27"/>
  <c r="AE19" i="27"/>
  <c r="AD19" i="27"/>
  <c r="AB19" i="27"/>
  <c r="AA19" i="27"/>
  <c r="Y19" i="27"/>
  <c r="X19" i="27"/>
  <c r="V19" i="27"/>
  <c r="U19" i="27"/>
  <c r="T19" i="27"/>
  <c r="S19" i="27"/>
  <c r="R19" i="27"/>
  <c r="Q19" i="27"/>
  <c r="P19" i="27"/>
  <c r="O19" i="27"/>
  <c r="N19" i="27"/>
  <c r="M19" i="27"/>
  <c r="L19" i="27"/>
  <c r="J19" i="27"/>
  <c r="I19" i="27"/>
  <c r="H19" i="27"/>
  <c r="G19" i="27"/>
  <c r="F19" i="27"/>
  <c r="E19" i="27"/>
  <c r="D19" i="27"/>
  <c r="C19" i="27"/>
  <c r="AE18" i="27"/>
  <c r="AD18" i="27"/>
  <c r="AB18" i="27"/>
  <c r="AA18" i="27"/>
  <c r="Y18" i="27"/>
  <c r="X18" i="27"/>
  <c r="V18" i="27"/>
  <c r="U18" i="27"/>
  <c r="T18" i="27"/>
  <c r="S18" i="27"/>
  <c r="R18" i="27"/>
  <c r="Q18" i="27"/>
  <c r="P18" i="27"/>
  <c r="O18" i="27"/>
  <c r="N18" i="27"/>
  <c r="M18" i="27"/>
  <c r="L18" i="27"/>
  <c r="J18" i="27"/>
  <c r="I18" i="27"/>
  <c r="H18" i="27"/>
  <c r="G18" i="27"/>
  <c r="F18" i="27"/>
  <c r="E18" i="27"/>
  <c r="D18" i="27"/>
  <c r="C18" i="27"/>
  <c r="AE17" i="27"/>
  <c r="AD17" i="27"/>
  <c r="AB17" i="27"/>
  <c r="AA17" i="27"/>
  <c r="Y17" i="27"/>
  <c r="X17" i="27"/>
  <c r="V17" i="27"/>
  <c r="U17" i="27"/>
  <c r="T17" i="27"/>
  <c r="S17" i="27"/>
  <c r="R17" i="27"/>
  <c r="Q17" i="27"/>
  <c r="P17" i="27"/>
  <c r="O17" i="27"/>
  <c r="N17" i="27"/>
  <c r="M17" i="27"/>
  <c r="L17" i="27"/>
  <c r="J17" i="27"/>
  <c r="I17" i="27"/>
  <c r="H17" i="27"/>
  <c r="G17" i="27"/>
  <c r="F17" i="27"/>
  <c r="E17" i="27"/>
  <c r="D17" i="27"/>
  <c r="C17" i="27"/>
  <c r="AE16" i="27"/>
  <c r="AD16" i="27"/>
  <c r="AB16" i="27"/>
  <c r="AA16" i="27"/>
  <c r="Y16" i="27"/>
  <c r="X16" i="27"/>
  <c r="V16" i="27"/>
  <c r="U16" i="27"/>
  <c r="T16" i="27"/>
  <c r="S16" i="27"/>
  <c r="R16" i="27"/>
  <c r="Q16" i="27"/>
  <c r="P16" i="27"/>
  <c r="O16" i="27"/>
  <c r="N16" i="27"/>
  <c r="M16" i="27"/>
  <c r="L16" i="27"/>
  <c r="J16" i="27"/>
  <c r="I16" i="27"/>
  <c r="H16" i="27"/>
  <c r="G16" i="27"/>
  <c r="F16" i="27"/>
  <c r="E16" i="27"/>
  <c r="D16" i="27"/>
  <c r="C16" i="27"/>
  <c r="AE15" i="27"/>
  <c r="AD15" i="27"/>
  <c r="AB15" i="27"/>
  <c r="AA15" i="27"/>
  <c r="Y15" i="27"/>
  <c r="X15" i="27"/>
  <c r="V15" i="27"/>
  <c r="U15" i="27"/>
  <c r="T15" i="27"/>
  <c r="S15" i="27"/>
  <c r="R15" i="27"/>
  <c r="Q15" i="27"/>
  <c r="P15" i="27"/>
  <c r="O15" i="27"/>
  <c r="N15" i="27"/>
  <c r="M15" i="27"/>
  <c r="L15" i="27"/>
  <c r="J15" i="27"/>
  <c r="I15" i="27"/>
  <c r="H15" i="27"/>
  <c r="G15" i="27"/>
  <c r="F15" i="27"/>
  <c r="E15" i="27"/>
  <c r="D15" i="27"/>
  <c r="C15" i="27"/>
  <c r="AE14" i="27"/>
  <c r="AD14" i="27"/>
  <c r="AB14" i="27"/>
  <c r="AA14" i="27"/>
  <c r="Y14" i="27"/>
  <c r="X14" i="27"/>
  <c r="V14" i="27"/>
  <c r="U14" i="27"/>
  <c r="T14" i="27"/>
  <c r="S14" i="27"/>
  <c r="R14" i="27"/>
  <c r="Q14" i="27"/>
  <c r="P14" i="27"/>
  <c r="O14" i="27"/>
  <c r="N14" i="27"/>
  <c r="M14" i="27"/>
  <c r="L14" i="27"/>
  <c r="J14" i="27"/>
  <c r="I14" i="27"/>
  <c r="H14" i="27"/>
  <c r="G14" i="27"/>
  <c r="F14" i="27"/>
  <c r="E14" i="27"/>
  <c r="D14" i="27"/>
  <c r="C14" i="27"/>
  <c r="AE13" i="27"/>
  <c r="AD13" i="27"/>
  <c r="AB13" i="27"/>
  <c r="AA13" i="27"/>
  <c r="Y13" i="27"/>
  <c r="X13" i="27"/>
  <c r="V13" i="27"/>
  <c r="U13" i="27"/>
  <c r="T13" i="27"/>
  <c r="S13" i="27"/>
  <c r="R13" i="27"/>
  <c r="Q13" i="27"/>
  <c r="P13" i="27"/>
  <c r="O13" i="27"/>
  <c r="N13" i="27"/>
  <c r="M13" i="27"/>
  <c r="L13" i="27"/>
  <c r="J13" i="27"/>
  <c r="I13" i="27"/>
  <c r="H13" i="27"/>
  <c r="G13" i="27"/>
  <c r="F13" i="27"/>
  <c r="E13" i="27"/>
  <c r="D13" i="27"/>
  <c r="C13" i="27"/>
  <c r="AE12" i="27"/>
  <c r="AD12" i="27"/>
  <c r="AB12" i="27"/>
  <c r="AA12" i="27"/>
  <c r="Y12" i="27"/>
  <c r="X12" i="27"/>
  <c r="V12" i="27"/>
  <c r="U12" i="27"/>
  <c r="T12" i="27"/>
  <c r="S12" i="27"/>
  <c r="R12" i="27"/>
  <c r="Q12" i="27"/>
  <c r="P12" i="27"/>
  <c r="O12" i="27"/>
  <c r="N12" i="27"/>
  <c r="M12" i="27"/>
  <c r="L12" i="27"/>
  <c r="J12" i="27"/>
  <c r="I12" i="27"/>
  <c r="H12" i="27"/>
  <c r="G12" i="27"/>
  <c r="F12" i="27"/>
  <c r="E12" i="27"/>
  <c r="D12" i="27"/>
  <c r="C12" i="27"/>
  <c r="AE11" i="27"/>
  <c r="AD11" i="27"/>
  <c r="AB11" i="27"/>
  <c r="AA11" i="27"/>
  <c r="Y11" i="27"/>
  <c r="X11" i="27"/>
  <c r="V11" i="27"/>
  <c r="U11" i="27"/>
  <c r="T11" i="27"/>
  <c r="S11" i="27"/>
  <c r="R11" i="27"/>
  <c r="Q11" i="27"/>
  <c r="P11" i="27"/>
  <c r="O11" i="27"/>
  <c r="N11" i="27"/>
  <c r="M11" i="27"/>
  <c r="L11" i="27"/>
  <c r="J11" i="27"/>
  <c r="I11" i="27"/>
  <c r="H11" i="27"/>
  <c r="G11" i="27"/>
  <c r="F11" i="27"/>
  <c r="E11" i="27"/>
  <c r="D11" i="27"/>
  <c r="C11" i="27"/>
  <c r="AE10" i="27"/>
  <c r="AD10" i="27"/>
  <c r="AB10" i="27"/>
  <c r="AA10" i="27"/>
  <c r="Y10" i="27"/>
  <c r="X10" i="27"/>
  <c r="V10" i="27"/>
  <c r="U10" i="27"/>
  <c r="T10" i="27"/>
  <c r="S10" i="27"/>
  <c r="R10" i="27"/>
  <c r="Q10" i="27"/>
  <c r="P10" i="27"/>
  <c r="O10" i="27"/>
  <c r="N10" i="27"/>
  <c r="M10" i="27"/>
  <c r="L10" i="27"/>
  <c r="J10" i="27"/>
  <c r="I10" i="27"/>
  <c r="H10" i="27"/>
  <c r="G10" i="27"/>
  <c r="F10" i="27"/>
  <c r="E10" i="27"/>
  <c r="D10" i="27"/>
  <c r="C10" i="27"/>
  <c r="AE9" i="27"/>
  <c r="AD9" i="27"/>
  <c r="AB9" i="27"/>
  <c r="AA9" i="27"/>
  <c r="Y9" i="27"/>
  <c r="X9" i="27"/>
  <c r="V9" i="27"/>
  <c r="U9" i="27"/>
  <c r="T9" i="27"/>
  <c r="S9" i="27"/>
  <c r="R9" i="27"/>
  <c r="Q9" i="27"/>
  <c r="P9" i="27"/>
  <c r="O9" i="27"/>
  <c r="N9" i="27"/>
  <c r="M9" i="27"/>
  <c r="L9" i="27"/>
  <c r="J9" i="27"/>
  <c r="I9" i="27"/>
  <c r="H9" i="27"/>
  <c r="G9" i="27"/>
  <c r="F9" i="27"/>
  <c r="E9" i="27"/>
  <c r="D9" i="27"/>
  <c r="C9" i="27"/>
  <c r="AE8" i="27"/>
  <c r="AD8" i="27"/>
  <c r="AB8" i="27"/>
  <c r="AA8" i="27"/>
  <c r="Y8" i="27"/>
  <c r="X8" i="27"/>
  <c r="V8" i="27"/>
  <c r="U8" i="27"/>
  <c r="T8" i="27"/>
  <c r="S8" i="27"/>
  <c r="R8" i="27"/>
  <c r="Q8" i="27"/>
  <c r="P8" i="27"/>
  <c r="O8" i="27"/>
  <c r="N8" i="27"/>
  <c r="M8" i="27"/>
  <c r="L8" i="27"/>
  <c r="J8" i="27"/>
  <c r="I8" i="27"/>
  <c r="H8" i="27"/>
  <c r="G8" i="27"/>
  <c r="F8" i="27"/>
  <c r="E8" i="27"/>
  <c r="D8" i="27"/>
  <c r="C8" i="27"/>
  <c r="AE7" i="27"/>
  <c r="AD7" i="27"/>
  <c r="AB7" i="27"/>
  <c r="AA7" i="27"/>
  <c r="Y7" i="27"/>
  <c r="X7" i="27"/>
  <c r="V7" i="27"/>
  <c r="U7" i="27"/>
  <c r="T7" i="27"/>
  <c r="S7" i="27"/>
  <c r="R7" i="27"/>
  <c r="Q7" i="27"/>
  <c r="P7" i="27"/>
  <c r="O7" i="27"/>
  <c r="N7" i="27"/>
  <c r="M7" i="27"/>
  <c r="L7" i="27"/>
  <c r="J7" i="27"/>
  <c r="I7" i="27"/>
  <c r="H7" i="27"/>
  <c r="G7" i="27"/>
  <c r="F7" i="27"/>
  <c r="E7" i="27"/>
  <c r="D7" i="27"/>
  <c r="C7" i="27"/>
  <c r="AE6" i="27"/>
  <c r="AD6" i="27"/>
  <c r="AB6" i="27"/>
  <c r="AA6" i="27"/>
  <c r="Y6" i="27"/>
  <c r="X6" i="27"/>
  <c r="V6" i="27"/>
  <c r="U6" i="27"/>
  <c r="T6" i="27"/>
  <c r="S6" i="27"/>
  <c r="R6" i="27"/>
  <c r="Q6" i="27"/>
  <c r="P6" i="27"/>
  <c r="O6" i="27"/>
  <c r="N6" i="27"/>
  <c r="M6" i="27"/>
  <c r="L6" i="27"/>
  <c r="J6" i="27"/>
  <c r="I6" i="27"/>
  <c r="H6" i="27"/>
  <c r="G6" i="27"/>
  <c r="F6" i="27"/>
  <c r="E6" i="27"/>
  <c r="D6" i="27"/>
  <c r="C6" i="27"/>
  <c r="AE5" i="27"/>
  <c r="AD5" i="27"/>
  <c r="AB5" i="27"/>
  <c r="AA5" i="27"/>
  <c r="Y5" i="27"/>
  <c r="X5" i="27"/>
  <c r="V5" i="27"/>
  <c r="U5" i="27"/>
  <c r="T5" i="27"/>
  <c r="S5" i="27"/>
  <c r="R5" i="27"/>
  <c r="Q5" i="27"/>
  <c r="P5" i="27"/>
  <c r="O5" i="27"/>
  <c r="N5" i="27"/>
  <c r="M5" i="27"/>
  <c r="L5" i="27"/>
  <c r="J5" i="27"/>
  <c r="I5" i="27"/>
  <c r="H5" i="27"/>
  <c r="G5" i="27"/>
  <c r="F5" i="27"/>
  <c r="E5" i="27"/>
  <c r="D5" i="27"/>
  <c r="C5" i="27"/>
  <c r="AE4" i="27"/>
  <c r="AD4" i="27"/>
  <c r="AB4" i="27"/>
  <c r="AA4" i="27"/>
  <c r="Y4" i="27"/>
  <c r="X4" i="27"/>
  <c r="V4" i="27"/>
  <c r="U4" i="27"/>
  <c r="T4" i="27"/>
  <c r="S4" i="27"/>
  <c r="R4" i="27"/>
  <c r="Q4" i="27"/>
  <c r="P4" i="27"/>
  <c r="O4" i="27"/>
  <c r="N4" i="27"/>
  <c r="M4" i="27"/>
  <c r="L4" i="27"/>
  <c r="J4" i="27"/>
  <c r="I4" i="27"/>
  <c r="H4" i="27"/>
  <c r="G4" i="27"/>
  <c r="F4" i="27"/>
  <c r="E4" i="27"/>
  <c r="D4" i="27"/>
  <c r="C4" i="27"/>
  <c r="AE3" i="27"/>
  <c r="AD3" i="27"/>
  <c r="AB3" i="27"/>
  <c r="AA3" i="27"/>
  <c r="Y3" i="27"/>
  <c r="X3" i="27"/>
  <c r="V3" i="27"/>
  <c r="U3" i="27"/>
  <c r="T3" i="27"/>
  <c r="S3" i="27"/>
  <c r="R3" i="27"/>
  <c r="Q3" i="27"/>
  <c r="P3" i="27"/>
  <c r="O3" i="27"/>
  <c r="N3" i="27"/>
  <c r="M3" i="27"/>
  <c r="L3" i="27"/>
  <c r="J3" i="27"/>
  <c r="I3" i="27"/>
  <c r="H3" i="27"/>
  <c r="G3" i="27"/>
  <c r="F3" i="27"/>
  <c r="E3" i="27"/>
  <c r="D3" i="27"/>
  <c r="C3" i="27"/>
  <c r="AE2" i="27"/>
  <c r="AD2" i="27"/>
  <c r="AB2" i="27"/>
  <c r="AA2" i="27"/>
  <c r="Y2" i="27"/>
  <c r="X2" i="27"/>
  <c r="V2" i="27"/>
  <c r="U2" i="27"/>
  <c r="T2" i="27"/>
  <c r="S2" i="27"/>
  <c r="R2" i="27"/>
  <c r="Q2" i="27"/>
  <c r="P2" i="27"/>
  <c r="O2" i="27"/>
  <c r="N2" i="27"/>
  <c r="M2" i="27"/>
  <c r="L2" i="27"/>
  <c r="J2" i="27"/>
  <c r="I2" i="27"/>
  <c r="H2" i="27"/>
  <c r="G2" i="27"/>
  <c r="F2" i="27"/>
  <c r="E2" i="27"/>
  <c r="D2" i="27"/>
  <c r="C2" i="27"/>
  <c r="B2" i="27"/>
  <c r="B23" i="28" s="1"/>
  <c r="A2" i="27"/>
  <c r="A23" i="28" s="1"/>
  <c r="BR37" i="26"/>
  <c r="BP37" i="26"/>
  <c r="BH37" i="26"/>
  <c r="AF31" i="27" s="1"/>
  <c r="BF37" i="26"/>
  <c r="AF30" i="27" s="1"/>
  <c r="BD37" i="26"/>
  <c r="AF29" i="27" s="1"/>
  <c r="BB37" i="26"/>
  <c r="AF28" i="27" s="1"/>
  <c r="AZ37" i="26"/>
  <c r="AF27" i="27" s="1"/>
  <c r="AX37" i="26"/>
  <c r="AF26" i="27" s="1"/>
  <c r="AV37" i="26"/>
  <c r="AF25" i="27" s="1"/>
  <c r="AT37" i="26"/>
  <c r="AF24" i="27" s="1"/>
  <c r="AR37" i="26"/>
  <c r="AF23" i="27" s="1"/>
  <c r="AP37" i="26"/>
  <c r="AF22" i="27" s="1"/>
  <c r="AN37" i="26"/>
  <c r="AF21" i="27" s="1"/>
  <c r="AL37" i="26"/>
  <c r="AF20" i="27" s="1"/>
  <c r="AJ37" i="26"/>
  <c r="AF19" i="27" s="1"/>
  <c r="AH37" i="26"/>
  <c r="AF18" i="27" s="1"/>
  <c r="AF37" i="26"/>
  <c r="AF17" i="27" s="1"/>
  <c r="AD37" i="26"/>
  <c r="AF16" i="27" s="1"/>
  <c r="AB37" i="26"/>
  <c r="AF15" i="27" s="1"/>
  <c r="Z37" i="26"/>
  <c r="AF14" i="27" s="1"/>
  <c r="X37" i="26"/>
  <c r="AF13" i="27" s="1"/>
  <c r="V37" i="26"/>
  <c r="AF12" i="27" s="1"/>
  <c r="T37" i="26"/>
  <c r="AF11" i="27" s="1"/>
  <c r="R37" i="26"/>
  <c r="AF10" i="27" s="1"/>
  <c r="P37" i="26"/>
  <c r="AF9" i="27" s="1"/>
  <c r="N37" i="26"/>
  <c r="AF8" i="27" s="1"/>
  <c r="L37" i="26"/>
  <c r="AF7" i="27" s="1"/>
  <c r="J37" i="26"/>
  <c r="AF6" i="27" s="1"/>
  <c r="H37" i="26"/>
  <c r="AF5" i="27" s="1"/>
  <c r="F37" i="26"/>
  <c r="AF4" i="27" s="1"/>
  <c r="D37" i="26"/>
  <c r="AF3" i="27" s="1"/>
  <c r="B37" i="26"/>
  <c r="BU36" i="26"/>
  <c r="BS36" i="26"/>
  <c r="BM36" i="26"/>
  <c r="BN36" i="26" s="1"/>
  <c r="BL36" i="26"/>
  <c r="BI36" i="26"/>
  <c r="Y31" i="28" s="1"/>
  <c r="BG36" i="26"/>
  <c r="Y30" i="28" s="1"/>
  <c r="BE36" i="26"/>
  <c r="Y29" i="28" s="1"/>
  <c r="BC36" i="26"/>
  <c r="Y28" i="28" s="1"/>
  <c r="BA36" i="26"/>
  <c r="Y27" i="28" s="1"/>
  <c r="AY36" i="26"/>
  <c r="Y26" i="28" s="1"/>
  <c r="AW36" i="26"/>
  <c r="Y25" i="28" s="1"/>
  <c r="AU36" i="26"/>
  <c r="Y24" i="28" s="1"/>
  <c r="AS36" i="26"/>
  <c r="Y23" i="28" s="1"/>
  <c r="AQ36" i="26"/>
  <c r="Y22" i="28" s="1"/>
  <c r="AO36" i="26"/>
  <c r="Y21" i="28" s="1"/>
  <c r="AM36" i="26"/>
  <c r="Y20" i="28" s="1"/>
  <c r="AK36" i="26"/>
  <c r="Y19" i="28" s="1"/>
  <c r="AI36" i="26"/>
  <c r="Y18" i="28" s="1"/>
  <c r="AG36" i="26"/>
  <c r="Y17" i="28" s="1"/>
  <c r="AE36" i="26"/>
  <c r="Y16" i="28" s="1"/>
  <c r="AC36" i="26"/>
  <c r="Y15" i="28" s="1"/>
  <c r="AA36" i="26"/>
  <c r="Y14" i="28" s="1"/>
  <c r="Y36" i="26"/>
  <c r="Y13" i="28" s="1"/>
  <c r="W36" i="26"/>
  <c r="Y12" i="28" s="1"/>
  <c r="U36" i="26"/>
  <c r="Y11" i="28" s="1"/>
  <c r="S36" i="26"/>
  <c r="Y10" i="28" s="1"/>
  <c r="Q36" i="26"/>
  <c r="Y9" i="28" s="1"/>
  <c r="O36" i="26"/>
  <c r="M36" i="26"/>
  <c r="Y7" i="28" s="1"/>
  <c r="K36" i="26"/>
  <c r="Y6" i="28" s="1"/>
  <c r="I36" i="26"/>
  <c r="Y5" i="28" s="1"/>
  <c r="G36" i="26"/>
  <c r="Y4" i="28" s="1"/>
  <c r="E36" i="26"/>
  <c r="Y3" i="28" s="1"/>
  <c r="C36"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X8" i="28" s="1"/>
  <c r="M35" i="26"/>
  <c r="X7" i="28" s="1"/>
  <c r="K35" i="26"/>
  <c r="X6" i="28" s="1"/>
  <c r="I35" i="26"/>
  <c r="X5" i="28" s="1"/>
  <c r="G35" i="26"/>
  <c r="X4" i="28" s="1"/>
  <c r="E35" i="26"/>
  <c r="X3" i="28" s="1"/>
  <c r="C35" i="26"/>
  <c r="BR33" i="26"/>
  <c r="BP33" i="26"/>
  <c r="BH33" i="26"/>
  <c r="AC31" i="27" s="1"/>
  <c r="BF33" i="26"/>
  <c r="AC30" i="27" s="1"/>
  <c r="BD33" i="26"/>
  <c r="AC29" i="27" s="1"/>
  <c r="BB33" i="26"/>
  <c r="AC28" i="27" s="1"/>
  <c r="AZ33" i="26"/>
  <c r="AC27" i="27" s="1"/>
  <c r="AX33" i="26"/>
  <c r="AC26" i="27" s="1"/>
  <c r="AV33" i="26"/>
  <c r="AC25" i="27" s="1"/>
  <c r="AT33" i="26"/>
  <c r="AC24" i="27" s="1"/>
  <c r="AR33" i="26"/>
  <c r="AC23" i="27" s="1"/>
  <c r="AP33" i="26"/>
  <c r="AC22" i="27" s="1"/>
  <c r="AN33" i="26"/>
  <c r="AC21" i="27" s="1"/>
  <c r="AL33" i="26"/>
  <c r="AC20" i="27" s="1"/>
  <c r="AJ33" i="26"/>
  <c r="AC19" i="27" s="1"/>
  <c r="AH33" i="26"/>
  <c r="AC18" i="27" s="1"/>
  <c r="AF33" i="26"/>
  <c r="AC17" i="27" s="1"/>
  <c r="AD33" i="26"/>
  <c r="AC16" i="27" s="1"/>
  <c r="AB33" i="26"/>
  <c r="AC15" i="27" s="1"/>
  <c r="Z33" i="26"/>
  <c r="AC14" i="27" s="1"/>
  <c r="X33" i="26"/>
  <c r="AC13" i="27" s="1"/>
  <c r="V33" i="26"/>
  <c r="AC12" i="27" s="1"/>
  <c r="T33" i="26"/>
  <c r="AC11" i="27" s="1"/>
  <c r="R33" i="26"/>
  <c r="AC10" i="27" s="1"/>
  <c r="P33" i="26"/>
  <c r="AC9" i="27" s="1"/>
  <c r="N33" i="26"/>
  <c r="AC8" i="27" s="1"/>
  <c r="L33" i="26"/>
  <c r="AC7" i="27" s="1"/>
  <c r="J33" i="26"/>
  <c r="AC6" i="27" s="1"/>
  <c r="H33" i="26"/>
  <c r="AC5" i="27" s="1"/>
  <c r="F33" i="26"/>
  <c r="AC4" i="27" s="1"/>
  <c r="D33" i="26"/>
  <c r="AC3" i="27" s="1"/>
  <c r="B33" i="26"/>
  <c r="AC2" i="27" s="1"/>
  <c r="BU32" i="26"/>
  <c r="BS32" i="26"/>
  <c r="BM32" i="26"/>
  <c r="BN32" i="26" s="1"/>
  <c r="BL32" i="26"/>
  <c r="BI32" i="26"/>
  <c r="W31" i="28" s="1"/>
  <c r="BG32" i="26"/>
  <c r="W30" i="28" s="1"/>
  <c r="BE32" i="26"/>
  <c r="W29" i="28" s="1"/>
  <c r="BC32" i="26"/>
  <c r="W28" i="28" s="1"/>
  <c r="BA32" i="26"/>
  <c r="W27" i="28" s="1"/>
  <c r="AY32" i="26"/>
  <c r="W26" i="28" s="1"/>
  <c r="AW32" i="26"/>
  <c r="W25" i="28" s="1"/>
  <c r="AU32" i="26"/>
  <c r="W24" i="28" s="1"/>
  <c r="AS32" i="26"/>
  <c r="W23" i="28" s="1"/>
  <c r="AQ32" i="26"/>
  <c r="W22" i="28" s="1"/>
  <c r="AO32" i="26"/>
  <c r="W21" i="28" s="1"/>
  <c r="AM32" i="26"/>
  <c r="W20" i="28" s="1"/>
  <c r="AK32" i="26"/>
  <c r="W19" i="28" s="1"/>
  <c r="AI32" i="26"/>
  <c r="W18" i="28" s="1"/>
  <c r="AG32" i="26"/>
  <c r="W17" i="28" s="1"/>
  <c r="AE32" i="26"/>
  <c r="W16" i="28" s="1"/>
  <c r="AC32" i="26"/>
  <c r="W15" i="28" s="1"/>
  <c r="AA32" i="26"/>
  <c r="W14" i="28" s="1"/>
  <c r="Y32" i="26"/>
  <c r="W13" i="28" s="1"/>
  <c r="W32" i="26"/>
  <c r="W12" i="28" s="1"/>
  <c r="U32" i="26"/>
  <c r="W11" i="28" s="1"/>
  <c r="S32" i="26"/>
  <c r="W10" i="28" s="1"/>
  <c r="Q32" i="26"/>
  <c r="W9" i="28" s="1"/>
  <c r="O32" i="26"/>
  <c r="W8" i="28" s="1"/>
  <c r="M32" i="26"/>
  <c r="W7" i="28" s="1"/>
  <c r="K32" i="26"/>
  <c r="I32" i="26"/>
  <c r="W5" i="28" s="1"/>
  <c r="G32" i="26"/>
  <c r="E32" i="26"/>
  <c r="W3" i="28" s="1"/>
  <c r="C32"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M31" i="26"/>
  <c r="V7" i="28" s="1"/>
  <c r="K31" i="26"/>
  <c r="V6" i="28" s="1"/>
  <c r="I31" i="26"/>
  <c r="V5" i="28" s="1"/>
  <c r="G31" i="26"/>
  <c r="V4" i="28" s="1"/>
  <c r="E31" i="26"/>
  <c r="V3" i="28" s="1"/>
  <c r="C31" i="26"/>
  <c r="BR29" i="26"/>
  <c r="BP29" i="26"/>
  <c r="BH29" i="26"/>
  <c r="Z31" i="27" s="1"/>
  <c r="BF29" i="26"/>
  <c r="Z30" i="27" s="1"/>
  <c r="BD29" i="26"/>
  <c r="Z29" i="27" s="1"/>
  <c r="BB29" i="26"/>
  <c r="Z28" i="27" s="1"/>
  <c r="AZ29" i="26"/>
  <c r="Z27" i="27" s="1"/>
  <c r="AX29" i="26"/>
  <c r="Z26" i="27" s="1"/>
  <c r="AV29" i="26"/>
  <c r="Z25" i="27" s="1"/>
  <c r="AT29" i="26"/>
  <c r="Z24" i="27" s="1"/>
  <c r="AR29" i="26"/>
  <c r="Z23" i="27" s="1"/>
  <c r="AP29" i="26"/>
  <c r="Z22" i="27" s="1"/>
  <c r="AN29" i="26"/>
  <c r="Z21" i="27" s="1"/>
  <c r="AL29" i="26"/>
  <c r="Z20" i="27" s="1"/>
  <c r="AJ29" i="26"/>
  <c r="Z19" i="27" s="1"/>
  <c r="AH29" i="26"/>
  <c r="Z18" i="27" s="1"/>
  <c r="AF29" i="26"/>
  <c r="Z17" i="27" s="1"/>
  <c r="AD29" i="26"/>
  <c r="Z16" i="27" s="1"/>
  <c r="AB29" i="26"/>
  <c r="Z15" i="27" s="1"/>
  <c r="Z29" i="26"/>
  <c r="Z14" i="27" s="1"/>
  <c r="X29" i="26"/>
  <c r="Z13" i="27" s="1"/>
  <c r="V29" i="26"/>
  <c r="Z12" i="27" s="1"/>
  <c r="T29" i="26"/>
  <c r="Z11" i="27" s="1"/>
  <c r="R29" i="26"/>
  <c r="Z10" i="27" s="1"/>
  <c r="P29" i="26"/>
  <c r="N29" i="26"/>
  <c r="Z8" i="27" s="1"/>
  <c r="L29" i="26"/>
  <c r="Z7" i="27" s="1"/>
  <c r="J29" i="26"/>
  <c r="Z6" i="27" s="1"/>
  <c r="H29" i="26"/>
  <c r="Z5" i="27" s="1"/>
  <c r="F29" i="26"/>
  <c r="Z4" i="27" s="1"/>
  <c r="D29" i="26"/>
  <c r="Z3" i="27" s="1"/>
  <c r="B29" i="26"/>
  <c r="BU28" i="26"/>
  <c r="BS28" i="26"/>
  <c r="BM28" i="26"/>
  <c r="BN28" i="26" s="1"/>
  <c r="BL28" i="26"/>
  <c r="BI28" i="26"/>
  <c r="U31" i="28" s="1"/>
  <c r="BG28" i="26"/>
  <c r="U30" i="28" s="1"/>
  <c r="BE28" i="26"/>
  <c r="U29" i="28" s="1"/>
  <c r="BC28" i="26"/>
  <c r="U28" i="28" s="1"/>
  <c r="BA28" i="26"/>
  <c r="U27" i="28" s="1"/>
  <c r="AY28" i="26"/>
  <c r="U26" i="28" s="1"/>
  <c r="AW28" i="26"/>
  <c r="U25" i="28" s="1"/>
  <c r="AU28" i="26"/>
  <c r="U24" i="28" s="1"/>
  <c r="AS28" i="26"/>
  <c r="U23" i="28" s="1"/>
  <c r="AQ28" i="26"/>
  <c r="U22" i="28" s="1"/>
  <c r="AO28" i="26"/>
  <c r="U21" i="28" s="1"/>
  <c r="AM28" i="26"/>
  <c r="U20" i="28" s="1"/>
  <c r="AK28" i="26"/>
  <c r="U19" i="28" s="1"/>
  <c r="AI28" i="26"/>
  <c r="U18" i="28" s="1"/>
  <c r="AG28" i="26"/>
  <c r="U17" i="28" s="1"/>
  <c r="AE28" i="26"/>
  <c r="U16" i="28" s="1"/>
  <c r="AC28" i="26"/>
  <c r="U15" i="28" s="1"/>
  <c r="AA28" i="26"/>
  <c r="U14" i="28" s="1"/>
  <c r="Y28" i="26"/>
  <c r="U13" i="28" s="1"/>
  <c r="W28" i="26"/>
  <c r="U12" i="28" s="1"/>
  <c r="U28" i="26"/>
  <c r="U11" i="28" s="1"/>
  <c r="S28" i="26"/>
  <c r="U10" i="28" s="1"/>
  <c r="Q28" i="26"/>
  <c r="U9" i="28" s="1"/>
  <c r="O28" i="26"/>
  <c r="U8" i="28" s="1"/>
  <c r="M28" i="26"/>
  <c r="U7" i="28" s="1"/>
  <c r="K28" i="26"/>
  <c r="U6" i="28" s="1"/>
  <c r="I28" i="26"/>
  <c r="U5" i="28" s="1"/>
  <c r="G28" i="26"/>
  <c r="U4" i="28" s="1"/>
  <c r="E28" i="26"/>
  <c r="U3" i="28" s="1"/>
  <c r="C28"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M27" i="26"/>
  <c r="T7" i="28" s="1"/>
  <c r="K27" i="26"/>
  <c r="T6" i="28" s="1"/>
  <c r="I27" i="26"/>
  <c r="T5" i="28" s="1"/>
  <c r="G27" i="26"/>
  <c r="T4" i="28" s="1"/>
  <c r="E27" i="26"/>
  <c r="T3" i="28" s="1"/>
  <c r="C27" i="26"/>
  <c r="BR25" i="26"/>
  <c r="BP25" i="26"/>
  <c r="BH25" i="26"/>
  <c r="W31" i="27" s="1"/>
  <c r="BF25" i="26"/>
  <c r="W30" i="27" s="1"/>
  <c r="BD25" i="26"/>
  <c r="W29" i="27" s="1"/>
  <c r="BB25" i="26"/>
  <c r="W28" i="27" s="1"/>
  <c r="AZ25" i="26"/>
  <c r="W27" i="27" s="1"/>
  <c r="AX25" i="26"/>
  <c r="W26" i="27" s="1"/>
  <c r="AV25" i="26"/>
  <c r="W25" i="27" s="1"/>
  <c r="AT25" i="26"/>
  <c r="W24" i="27" s="1"/>
  <c r="AR25" i="26"/>
  <c r="W23" i="27" s="1"/>
  <c r="AP25" i="26"/>
  <c r="W22" i="27" s="1"/>
  <c r="AN25" i="26"/>
  <c r="W21" i="27" s="1"/>
  <c r="AL25" i="26"/>
  <c r="W20" i="27" s="1"/>
  <c r="AJ25" i="26"/>
  <c r="W19" i="27" s="1"/>
  <c r="AH25" i="26"/>
  <c r="W18" i="27" s="1"/>
  <c r="AF25" i="26"/>
  <c r="W17" i="27" s="1"/>
  <c r="AD25" i="26"/>
  <c r="W16" i="27" s="1"/>
  <c r="AB25" i="26"/>
  <c r="W15" i="27" s="1"/>
  <c r="Z25" i="26"/>
  <c r="W14" i="27" s="1"/>
  <c r="X25" i="26"/>
  <c r="W13" i="27" s="1"/>
  <c r="V25" i="26"/>
  <c r="W12" i="27" s="1"/>
  <c r="T25" i="26"/>
  <c r="W11" i="27" s="1"/>
  <c r="R25" i="26"/>
  <c r="W10" i="27" s="1"/>
  <c r="P25" i="26"/>
  <c r="W9" i="27" s="1"/>
  <c r="N25" i="26"/>
  <c r="W8" i="27" s="1"/>
  <c r="L25" i="26"/>
  <c r="W7" i="27" s="1"/>
  <c r="J25" i="26"/>
  <c r="W6" i="27" s="1"/>
  <c r="H25" i="26"/>
  <c r="W5" i="27" s="1"/>
  <c r="F25" i="26"/>
  <c r="W4" i="27" s="1"/>
  <c r="D25" i="26"/>
  <c r="W3" i="27" s="1"/>
  <c r="B25" i="26"/>
  <c r="BU24" i="26"/>
  <c r="BS24" i="26"/>
  <c r="BM24" i="26"/>
  <c r="BN24" i="26" s="1"/>
  <c r="BL24" i="26"/>
  <c r="BI24" i="26"/>
  <c r="S31" i="28" s="1"/>
  <c r="BG24" i="26"/>
  <c r="S30" i="28" s="1"/>
  <c r="BE24" i="26"/>
  <c r="S29" i="28" s="1"/>
  <c r="BC24" i="26"/>
  <c r="S28" i="28" s="1"/>
  <c r="BA24" i="26"/>
  <c r="S27" i="28" s="1"/>
  <c r="AY24" i="26"/>
  <c r="S26" i="28" s="1"/>
  <c r="AW24" i="26"/>
  <c r="S25" i="28" s="1"/>
  <c r="AU24" i="26"/>
  <c r="S24" i="28" s="1"/>
  <c r="AS24" i="26"/>
  <c r="S23" i="28" s="1"/>
  <c r="AQ24" i="26"/>
  <c r="S22" i="28" s="1"/>
  <c r="AO24" i="26"/>
  <c r="S21" i="28" s="1"/>
  <c r="AM24" i="26"/>
  <c r="S20" i="28" s="1"/>
  <c r="AK24" i="26"/>
  <c r="S19" i="28" s="1"/>
  <c r="AI24" i="26"/>
  <c r="S18" i="28" s="1"/>
  <c r="AG24" i="26"/>
  <c r="S17" i="28" s="1"/>
  <c r="AE24" i="26"/>
  <c r="S16" i="28" s="1"/>
  <c r="AC24" i="26"/>
  <c r="S15" i="28" s="1"/>
  <c r="AA24" i="26"/>
  <c r="S14" i="28" s="1"/>
  <c r="Y24" i="26"/>
  <c r="S13" i="28" s="1"/>
  <c r="W24" i="26"/>
  <c r="S12" i="28" s="1"/>
  <c r="U24" i="26"/>
  <c r="S11" i="28" s="1"/>
  <c r="S24" i="26"/>
  <c r="S10" i="28" s="1"/>
  <c r="Q24" i="26"/>
  <c r="S9" i="28" s="1"/>
  <c r="O24" i="26"/>
  <c r="S8" i="28" s="1"/>
  <c r="M24" i="26"/>
  <c r="S7" i="28" s="1"/>
  <c r="K24" i="26"/>
  <c r="S6" i="28" s="1"/>
  <c r="I24" i="26"/>
  <c r="S5" i="28" s="1"/>
  <c r="G24" i="26"/>
  <c r="S4" i="28" s="1"/>
  <c r="E24" i="26"/>
  <c r="S3" i="28" s="1"/>
  <c r="C24" i="26"/>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M23" i="26"/>
  <c r="R7" i="28" s="1"/>
  <c r="K23" i="26"/>
  <c r="R6" i="28" s="1"/>
  <c r="I23" i="26"/>
  <c r="R5" i="28" s="1"/>
  <c r="G23" i="26"/>
  <c r="R4" i="28" s="1"/>
  <c r="E23" i="26"/>
  <c r="R3" i="28" s="1"/>
  <c r="C23" i="26"/>
  <c r="BU21" i="26"/>
  <c r="BS21" i="26"/>
  <c r="BR21" i="26"/>
  <c r="BP21" i="26"/>
  <c r="BM21" i="26"/>
  <c r="BN21" i="26" s="1"/>
  <c r="BL21" i="26"/>
  <c r="BU20" i="26"/>
  <c r="BS20" i="26"/>
  <c r="BM20" i="26"/>
  <c r="BN20" i="26" s="1"/>
  <c r="BL20" i="26"/>
  <c r="BI20" i="26"/>
  <c r="Q31" i="28" s="1"/>
  <c r="BG20" i="26"/>
  <c r="Q30" i="28" s="1"/>
  <c r="BE20" i="26"/>
  <c r="Q29" i="28" s="1"/>
  <c r="BC20" i="26"/>
  <c r="Q28" i="28" s="1"/>
  <c r="BA20" i="26"/>
  <c r="Q27" i="28" s="1"/>
  <c r="AY20" i="26"/>
  <c r="Q26" i="28" s="1"/>
  <c r="AW20" i="26"/>
  <c r="Q25" i="28" s="1"/>
  <c r="AU20" i="26"/>
  <c r="Q24" i="28" s="1"/>
  <c r="AS20" i="26"/>
  <c r="Q23" i="28" s="1"/>
  <c r="AQ20" i="26"/>
  <c r="Q22" i="28" s="1"/>
  <c r="AO20" i="26"/>
  <c r="Q21" i="28" s="1"/>
  <c r="AM20" i="26"/>
  <c r="Q20" i="28" s="1"/>
  <c r="AK20" i="26"/>
  <c r="Q19" i="28" s="1"/>
  <c r="AI20" i="26"/>
  <c r="Q18" i="28" s="1"/>
  <c r="AG20" i="26"/>
  <c r="Q17" i="28" s="1"/>
  <c r="AE20" i="26"/>
  <c r="Q16" i="28" s="1"/>
  <c r="AC20" i="26"/>
  <c r="Q15" i="28" s="1"/>
  <c r="AA20" i="26"/>
  <c r="Q14" i="28" s="1"/>
  <c r="Y20" i="26"/>
  <c r="Q13" i="28" s="1"/>
  <c r="W20" i="26"/>
  <c r="Q12" i="28" s="1"/>
  <c r="U20" i="26"/>
  <c r="Q11" i="28" s="1"/>
  <c r="S20" i="26"/>
  <c r="Q10" i="28" s="1"/>
  <c r="Q20" i="26"/>
  <c r="Q9" i="28" s="1"/>
  <c r="O20" i="26"/>
  <c r="Q8" i="28" s="1"/>
  <c r="M20" i="26"/>
  <c r="Q7" i="28" s="1"/>
  <c r="K20" i="26"/>
  <c r="Q6" i="28" s="1"/>
  <c r="I20" i="26"/>
  <c r="Q5" i="28" s="1"/>
  <c r="G20" i="26"/>
  <c r="Q4" i="28" s="1"/>
  <c r="E20" i="26"/>
  <c r="Q3" i="28" s="1"/>
  <c r="C20"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M19" i="26"/>
  <c r="P7" i="28" s="1"/>
  <c r="K19" i="26"/>
  <c r="I19" i="26"/>
  <c r="P5" i="28" s="1"/>
  <c r="G19" i="26"/>
  <c r="P4" i="28" s="1"/>
  <c r="E19" i="26"/>
  <c r="P3" i="28" s="1"/>
  <c r="C19"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O6" i="28" s="1"/>
  <c r="I18" i="26"/>
  <c r="O5" i="28" s="1"/>
  <c r="G18" i="26"/>
  <c r="O4" i="28" s="1"/>
  <c r="E18" i="26"/>
  <c r="O3" i="28" s="1"/>
  <c r="C18"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16" i="26"/>
  <c r="M7" i="28" s="1"/>
  <c r="K16" i="26"/>
  <c r="M6" i="28" s="1"/>
  <c r="I16" i="26"/>
  <c r="M5" i="28" s="1"/>
  <c r="G16" i="26"/>
  <c r="M4" i="28" s="1"/>
  <c r="E16" i="26"/>
  <c r="M3" i="28" s="1"/>
  <c r="C16"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M15" i="26"/>
  <c r="L7" i="28" s="1"/>
  <c r="K15" i="26"/>
  <c r="L6" i="28" s="1"/>
  <c r="I15" i="26"/>
  <c r="L5" i="28" s="1"/>
  <c r="G15" i="26"/>
  <c r="L4" i="28" s="1"/>
  <c r="E15" i="26"/>
  <c r="L3" i="28" s="1"/>
  <c r="C15"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U4" i="26"/>
  <c r="BS4" i="26"/>
  <c r="BR4" i="26"/>
  <c r="BP4" i="26"/>
  <c r="BM4" i="26"/>
  <c r="BN4" i="26" s="1"/>
  <c r="BL4"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2" i="14" s="1"/>
  <c r="A3" i="12" l="1"/>
  <c r="BS37" i="29"/>
  <c r="Y2" i="31"/>
  <c r="B8" i="27"/>
  <c r="B12" i="27"/>
  <c r="B16" i="27"/>
  <c r="B20" i="27"/>
  <c r="B24" i="27"/>
  <c r="B2" i="28"/>
  <c r="B28" i="27"/>
  <c r="B6" i="28"/>
  <c r="BV3" i="26"/>
  <c r="D2" i="28"/>
  <c r="BV7" i="26"/>
  <c r="F2" i="28"/>
  <c r="BR13" i="26"/>
  <c r="J2" i="28"/>
  <c r="O2" i="28"/>
  <c r="BR31" i="26"/>
  <c r="V2" i="28"/>
  <c r="BT35" i="26"/>
  <c r="X2" i="28"/>
  <c r="A31" i="27"/>
  <c r="A30" i="28"/>
  <c r="A31" i="28"/>
  <c r="A29" i="28"/>
  <c r="A27" i="28"/>
  <c r="A26" i="28"/>
  <c r="A28" i="28"/>
  <c r="A25" i="28"/>
  <c r="A21" i="28"/>
  <c r="A17" i="28"/>
  <c r="A13" i="28"/>
  <c r="A9" i="28"/>
  <c r="A5" i="28"/>
  <c r="A20" i="28"/>
  <c r="A7" i="28"/>
  <c r="A14" i="28"/>
  <c r="A11" i="28"/>
  <c r="A8" i="28"/>
  <c r="A4" i="28"/>
  <c r="A18" i="28"/>
  <c r="A15" i="28"/>
  <c r="A12" i="28"/>
  <c r="A10" i="28"/>
  <c r="A22" i="28"/>
  <c r="A6" i="28"/>
  <c r="A2" i="28"/>
  <c r="BT16" i="26"/>
  <c r="M8" i="28"/>
  <c r="BS11" i="26"/>
  <c r="BO11" i="26"/>
  <c r="K2" i="27"/>
  <c r="BT15" i="26"/>
  <c r="L2" i="28"/>
  <c r="BU25" i="26"/>
  <c r="BT28" i="26"/>
  <c r="U2" i="28"/>
  <c r="BT36" i="26"/>
  <c r="Y8" i="28"/>
  <c r="H2" i="28"/>
  <c r="BT6" i="26"/>
  <c r="E8" i="28"/>
  <c r="BT10" i="26"/>
  <c r="I2" i="28"/>
  <c r="BR8" i="26"/>
  <c r="G2" i="28"/>
  <c r="BR14" i="26"/>
  <c r="K2" i="28"/>
  <c r="BV19" i="26"/>
  <c r="P2" i="28"/>
  <c r="BV32" i="26"/>
  <c r="W2" i="28"/>
  <c r="Y2" i="28"/>
  <c r="A16" i="28"/>
  <c r="E2" i="28"/>
  <c r="BR10" i="26"/>
  <c r="I4" i="28"/>
  <c r="BM11" i="26"/>
  <c r="BN11" i="26" s="1"/>
  <c r="M2" i="28"/>
  <c r="BR17" i="26"/>
  <c r="N2" i="28"/>
  <c r="BV23" i="26"/>
  <c r="R2" i="28"/>
  <c r="BO25" i="26"/>
  <c r="W2" i="27"/>
  <c r="BP28" i="26"/>
  <c r="BQ28" i="26" s="1"/>
  <c r="BV20" i="26"/>
  <c r="Q2" i="28"/>
  <c r="BP32" i="26"/>
  <c r="BQ32" i="26" s="1"/>
  <c r="W4" i="28"/>
  <c r="A24" i="28"/>
  <c r="BM29" i="26"/>
  <c r="BN29" i="26" s="1"/>
  <c r="Z9" i="27"/>
  <c r="BM37" i="26"/>
  <c r="BN37" i="26" s="1"/>
  <c r="BO37" i="26"/>
  <c r="AF2" i="27"/>
  <c r="T2" i="28"/>
  <c r="A19" i="28"/>
  <c r="BV24" i="26"/>
  <c r="BR19" i="26"/>
  <c r="P6" i="28"/>
  <c r="BR24" i="26"/>
  <c r="S2" i="28"/>
  <c r="BS29" i="26"/>
  <c r="BO29" i="26"/>
  <c r="Z2" i="27"/>
  <c r="BR32" i="26"/>
  <c r="W6" i="28"/>
  <c r="BO33" i="26"/>
  <c r="A3" i="28"/>
  <c r="B3" i="28"/>
  <c r="B7" i="28"/>
  <c r="BV10" i="29"/>
  <c r="I2" i="31"/>
  <c r="B30" i="28"/>
  <c r="B9" i="28"/>
  <c r="B19" i="28"/>
  <c r="B31" i="27"/>
  <c r="B31" i="28"/>
  <c r="B27" i="28"/>
  <c r="B26" i="28"/>
  <c r="B22" i="28"/>
  <c r="B28" i="28"/>
  <c r="B25" i="28"/>
  <c r="B21" i="28"/>
  <c r="B17" i="28"/>
  <c r="B13" i="28"/>
  <c r="B24" i="28"/>
  <c r="B20" i="28"/>
  <c r="B16" i="28"/>
  <c r="B12" i="28"/>
  <c r="B5" i="28"/>
  <c r="B4" i="27"/>
  <c r="B10" i="28"/>
  <c r="B15" i="28"/>
  <c r="B18" i="28"/>
  <c r="B4" i="28"/>
  <c r="B8" i="28"/>
  <c r="B11" i="28"/>
  <c r="B14" i="28"/>
  <c r="B29" i="28"/>
  <c r="BV3" i="29"/>
  <c r="D2" i="31"/>
  <c r="BT27" i="29"/>
  <c r="T4" i="31"/>
  <c r="BT7" i="29"/>
  <c r="F5" i="31"/>
  <c r="BM11" i="29"/>
  <c r="BN11" i="29" s="1"/>
  <c r="BP14" i="29"/>
  <c r="BQ14" i="29" s="1"/>
  <c r="K3" i="31"/>
  <c r="BP24" i="29"/>
  <c r="BQ24" i="29" s="1"/>
  <c r="S2" i="31"/>
  <c r="BT3" i="29"/>
  <c r="BP10" i="29"/>
  <c r="BQ10" i="29" s="1"/>
  <c r="I4" i="31"/>
  <c r="AF5" i="30"/>
  <c r="BS11" i="29"/>
  <c r="K3" i="30"/>
  <c r="H2" i="31"/>
  <c r="BR13" i="29"/>
  <c r="BV19" i="29"/>
  <c r="P2" i="31"/>
  <c r="BV7" i="29"/>
  <c r="F2" i="31"/>
  <c r="BV15" i="29"/>
  <c r="L2" i="31"/>
  <c r="BT16" i="29"/>
  <c r="M8" i="31"/>
  <c r="BL25" i="29"/>
  <c r="BT28" i="29"/>
  <c r="BV32" i="29"/>
  <c r="O2" i="31"/>
  <c r="BO11" i="29"/>
  <c r="BR17" i="29"/>
  <c r="BU37" i="29"/>
  <c r="BP28" i="29"/>
  <c r="BQ28" i="29" s="1"/>
  <c r="T2" i="31"/>
  <c r="BT19" i="29"/>
  <c r="BV20" i="29"/>
  <c r="BV23" i="29"/>
  <c r="BO25" i="29"/>
  <c r="BO33" i="29"/>
  <c r="U2" i="31"/>
  <c r="BT6" i="29"/>
  <c r="E8" i="31"/>
  <c r="BR28" i="29"/>
  <c r="BS29" i="29"/>
  <c r="BO29" i="29"/>
  <c r="BR32" i="29"/>
  <c r="W6" i="31"/>
  <c r="BT35" i="29"/>
  <c r="BM37" i="29"/>
  <c r="BN37" i="29" s="1"/>
  <c r="BO37" i="29"/>
  <c r="AC2" i="30"/>
  <c r="G2" i="31"/>
  <c r="BR31" i="29"/>
  <c r="BP35" i="29"/>
  <c r="BQ35" i="29" s="1"/>
  <c r="M2" i="31"/>
  <c r="W2" i="31"/>
  <c r="P6" i="31"/>
  <c r="BV6" i="29"/>
  <c r="BR14" i="29"/>
  <c r="BT15" i="29"/>
  <c r="BT32" i="29"/>
  <c r="W8" i="31"/>
  <c r="W2" i="30"/>
  <c r="W7" i="30"/>
  <c r="Q2" i="31"/>
  <c r="X2" i="31"/>
  <c r="X3" i="31"/>
  <c r="BR3" i="32"/>
  <c r="D3" i="34"/>
  <c r="BT7" i="32"/>
  <c r="F4" i="34"/>
  <c r="BT3" i="32"/>
  <c r="D4" i="34"/>
  <c r="BR8" i="32"/>
  <c r="G2" i="34"/>
  <c r="BX6" i="32"/>
  <c r="E2" i="34"/>
  <c r="BR14" i="32"/>
  <c r="J2" i="34"/>
  <c r="BX23" i="32"/>
  <c r="S2" i="34"/>
  <c r="BR25" i="32"/>
  <c r="U2" i="34"/>
  <c r="BS35" i="32"/>
  <c r="AG6" i="33"/>
  <c r="BT17" i="32"/>
  <c r="M8" i="34"/>
  <c r="BV21" i="32"/>
  <c r="Q2" i="34"/>
  <c r="BR31" i="32"/>
  <c r="Z2" i="34"/>
  <c r="BR34" i="32"/>
  <c r="AB2" i="34"/>
  <c r="BR37" i="32"/>
  <c r="AC6" i="34"/>
  <c r="BT38" i="32"/>
  <c r="AD2" i="34"/>
  <c r="BR9" i="32"/>
  <c r="H6" i="34"/>
  <c r="BT10" i="32"/>
  <c r="I2" i="34"/>
  <c r="BT19" i="32"/>
  <c r="O2" i="34"/>
  <c r="BR21" i="32"/>
  <c r="Q3" i="34"/>
  <c r="BP25" i="32"/>
  <c r="BQ25" i="32" s="1"/>
  <c r="U4" i="34"/>
  <c r="BX28" i="32"/>
  <c r="X2" i="34"/>
  <c r="BV42" i="32"/>
  <c r="AF2" i="34"/>
  <c r="BX46" i="32"/>
  <c r="AH2" i="34"/>
  <c r="AJ8" i="33"/>
  <c r="BX15" i="32"/>
  <c r="K2" i="34"/>
  <c r="BR17" i="32"/>
  <c r="M2" i="34"/>
  <c r="BT21" i="32"/>
  <c r="Q4" i="34"/>
  <c r="BV26" i="32"/>
  <c r="V2" i="34"/>
  <c r="BL11" i="32"/>
  <c r="K8" i="33"/>
  <c r="BX21" i="32"/>
  <c r="BR23" i="32"/>
  <c r="S6" i="34"/>
  <c r="BT24" i="32"/>
  <c r="T2" i="34"/>
  <c r="BP17" i="32"/>
  <c r="BQ17" i="32" s="1"/>
  <c r="M4" i="34"/>
  <c r="BR22" i="32"/>
  <c r="R2" i="34"/>
  <c r="BV29" i="32"/>
  <c r="Y2" i="34"/>
  <c r="BV33" i="32"/>
  <c r="AA2" i="34"/>
  <c r="BX37" i="32"/>
  <c r="AC2" i="34"/>
  <c r="BS39" i="32"/>
  <c r="BO39" i="32"/>
  <c r="BW39" i="32"/>
  <c r="BT41" i="32"/>
  <c r="AE8" i="34"/>
  <c r="BW43" i="32"/>
  <c r="BO43" i="32"/>
  <c r="BM47" i="32"/>
  <c r="BN47" i="32" s="1"/>
  <c r="BO47" i="32"/>
  <c r="AM2" i="33"/>
  <c r="BX9" i="32"/>
  <c r="H2" i="34"/>
  <c r="BS11" i="32"/>
  <c r="BO11" i="32"/>
  <c r="BW11" i="32"/>
  <c r="BM12" i="32"/>
  <c r="BN12" i="32" s="1"/>
  <c r="BX17" i="32"/>
  <c r="BX20" i="32"/>
  <c r="P2" i="34"/>
  <c r="BT25" i="32"/>
  <c r="U8" i="34"/>
  <c r="BT27" i="32"/>
  <c r="W2" i="34"/>
  <c r="BT29" i="32"/>
  <c r="Y3" i="34"/>
  <c r="BT45" i="32"/>
  <c r="AG2" i="34"/>
  <c r="BV3" i="32"/>
  <c r="D2" i="34"/>
  <c r="BV7" i="32"/>
  <c r="F2" i="34"/>
  <c r="BU12" i="32"/>
  <c r="BO12" i="32"/>
  <c r="BR15" i="32"/>
  <c r="K6" i="34"/>
  <c r="BT16" i="32"/>
  <c r="L2" i="34"/>
  <c r="BV18" i="32"/>
  <c r="N2" i="34"/>
  <c r="BP29" i="32"/>
  <c r="BQ29" i="32" s="1"/>
  <c r="Y4" i="34"/>
  <c r="BT31" i="32"/>
  <c r="Z8" i="34"/>
  <c r="BP33" i="32"/>
  <c r="BQ33" i="32" s="1"/>
  <c r="AA4" i="34"/>
  <c r="BR41" i="32"/>
  <c r="AE2" i="34"/>
  <c r="AG2" i="33"/>
  <c r="L9" i="33"/>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7" i="29"/>
  <c r="BQ17" i="29" s="1"/>
  <c r="BR6" i="29"/>
  <c r="BT8" i="29"/>
  <c r="BU11" i="29"/>
  <c r="BT13" i="29"/>
  <c r="BR16" i="29"/>
  <c r="BT17" i="29"/>
  <c r="BP19" i="29"/>
  <c r="BQ19" i="29" s="1"/>
  <c r="BT24" i="29"/>
  <c r="BV28" i="29"/>
  <c r="BU29" i="29"/>
  <c r="BP32" i="29"/>
  <c r="BQ32" i="29" s="1"/>
  <c r="BM33" i="29"/>
  <c r="BN33" i="29" s="1"/>
  <c r="BR36" i="29"/>
  <c r="BM25" i="29"/>
  <c r="BN25" i="29" s="1"/>
  <c r="BV36" i="29"/>
  <c r="BP3" i="29"/>
  <c r="BQ3" i="29" s="1"/>
  <c r="BP7" i="29"/>
  <c r="BQ7" i="29" s="1"/>
  <c r="BR9" i="29"/>
  <c r="BL11" i="29"/>
  <c r="BT14" i="29"/>
  <c r="BR18" i="29"/>
  <c r="BP20" i="29"/>
  <c r="BQ20" i="29" s="1"/>
  <c r="BP23" i="29"/>
  <c r="BQ23" i="29" s="1"/>
  <c r="BS25" i="29"/>
  <c r="BR27" i="29"/>
  <c r="BL29" i="29"/>
  <c r="BT31" i="29"/>
  <c r="BV35" i="29"/>
  <c r="BV13" i="29"/>
  <c r="BV17" i="29"/>
  <c r="BR19" i="29"/>
  <c r="BV24" i="29"/>
  <c r="BU25" i="29"/>
  <c r="BM29" i="29"/>
  <c r="BN29" i="29" s="1"/>
  <c r="BT36" i="29"/>
  <c r="BR3" i="29"/>
  <c r="BR7" i="29"/>
  <c r="BT9" i="29"/>
  <c r="BV14" i="29"/>
  <c r="BP15" i="29"/>
  <c r="BQ15" i="29" s="1"/>
  <c r="BT18" i="29"/>
  <c r="BR20" i="29"/>
  <c r="BR23" i="29"/>
  <c r="BV31" i="29"/>
  <c r="BP13" i="29"/>
  <c r="BQ13" i="29" s="1"/>
  <c r="BV9" i="29"/>
  <c r="BR15" i="29"/>
  <c r="BV18" i="29"/>
  <c r="BT20" i="29"/>
  <c r="BT23" i="29"/>
  <c r="BV27" i="29"/>
  <c r="BP31" i="29"/>
  <c r="BQ31" i="29" s="1"/>
  <c r="BS33" i="29"/>
  <c r="BR35" i="29"/>
  <c r="BL37" i="29"/>
  <c r="BV8" i="29"/>
  <c r="BR10" i="29"/>
  <c r="BV16" i="29"/>
  <c r="BP6" i="29"/>
  <c r="BQ6" i="29" s="1"/>
  <c r="BR8" i="29"/>
  <c r="BT10" i="29"/>
  <c r="BP16" i="29"/>
  <c r="BQ16" i="29" s="1"/>
  <c r="BR24" i="29"/>
  <c r="BU33" i="29"/>
  <c r="BP36" i="29"/>
  <c r="BQ36" i="29" s="1"/>
  <c r="BP9" i="29"/>
  <c r="BQ9" i="29" s="1"/>
  <c r="BP18" i="29"/>
  <c r="BQ18" i="29" s="1"/>
  <c r="BP27" i="29"/>
  <c r="BQ27" i="29" s="1"/>
  <c r="BL3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7" i="26"/>
  <c r="BR6" i="26"/>
  <c r="BT8" i="26"/>
  <c r="BV10" i="26"/>
  <c r="BU11" i="26"/>
  <c r="BT13" i="26"/>
  <c r="BR16" i="26"/>
  <c r="BT17" i="26"/>
  <c r="BP19" i="26"/>
  <c r="BQ19" i="26" s="1"/>
  <c r="BT24" i="26"/>
  <c r="BV28" i="26"/>
  <c r="BU29" i="26"/>
  <c r="BM33" i="26"/>
  <c r="BN33" i="26" s="1"/>
  <c r="BR36" i="26"/>
  <c r="BP3" i="26"/>
  <c r="BQ3" i="26" s="1"/>
  <c r="BP7" i="26"/>
  <c r="BQ7" i="26" s="1"/>
  <c r="BR9" i="26"/>
  <c r="BL11" i="26"/>
  <c r="BT14" i="26"/>
  <c r="BV15" i="26"/>
  <c r="BR18" i="26"/>
  <c r="BP20" i="26"/>
  <c r="BQ20" i="26" s="1"/>
  <c r="BP23" i="26"/>
  <c r="BQ23" i="26" s="1"/>
  <c r="BS25" i="26"/>
  <c r="BR27" i="26"/>
  <c r="BL29" i="26"/>
  <c r="BT31" i="26"/>
  <c r="BV35" i="26"/>
  <c r="BV13" i="26"/>
  <c r="BR3" i="26"/>
  <c r="BR7" i="26"/>
  <c r="BT9" i="26"/>
  <c r="BV14" i="26"/>
  <c r="BP15" i="26"/>
  <c r="BQ15" i="26" s="1"/>
  <c r="BT18" i="26"/>
  <c r="BR20" i="26"/>
  <c r="BR23" i="26"/>
  <c r="BL25" i="26"/>
  <c r="BT27" i="26"/>
  <c r="BV31" i="26"/>
  <c r="BP35" i="26"/>
  <c r="BQ35" i="26" s="1"/>
  <c r="BS37" i="26"/>
  <c r="BP10" i="26"/>
  <c r="BQ10" i="26" s="1"/>
  <c r="BV6" i="26"/>
  <c r="BP8" i="26"/>
  <c r="BQ8" i="26" s="1"/>
  <c r="BP13" i="26"/>
  <c r="BQ13" i="26" s="1"/>
  <c r="BV16" i="26"/>
  <c r="BP17" i="26"/>
  <c r="BQ17" i="26" s="1"/>
  <c r="BT19" i="26"/>
  <c r="BP24" i="26"/>
  <c r="BQ24" i="26" s="1"/>
  <c r="BM25" i="26"/>
  <c r="BN25" i="26" s="1"/>
  <c r="BR28" i="26"/>
  <c r="BT32" i="26"/>
  <c r="BV36" i="26"/>
  <c r="BU37" i="26"/>
  <c r="BV8" i="26"/>
  <c r="BT3" i="26"/>
  <c r="BT7" i="26"/>
  <c r="BV9" i="26"/>
  <c r="BP14" i="26"/>
  <c r="BQ14" i="26" s="1"/>
  <c r="BR15" i="26"/>
  <c r="BV18" i="26"/>
  <c r="BT20" i="26"/>
  <c r="BT23" i="26"/>
  <c r="BV27" i="26"/>
  <c r="BP31" i="26"/>
  <c r="BQ31" i="26" s="1"/>
  <c r="BS33" i="26"/>
  <c r="BR35" i="26"/>
  <c r="BL37" i="26"/>
  <c r="BP6" i="26"/>
  <c r="BQ6" i="26" s="1"/>
  <c r="BP16" i="26"/>
  <c r="BQ16" i="26" s="1"/>
  <c r="BU33" i="26"/>
  <c r="BP36" i="26"/>
  <c r="BQ36" i="26" s="1"/>
  <c r="BP9" i="26"/>
  <c r="BQ9" i="26" s="1"/>
  <c r="BP18" i="26"/>
  <c r="BQ18" i="26" s="1"/>
  <c r="BP27" i="26"/>
  <c r="BQ27" i="26" s="1"/>
  <c r="BL33" i="26"/>
  <c r="AE16" i="12"/>
  <c r="AE17" i="12"/>
  <c r="AE18" i="12"/>
  <c r="AE19" i="12"/>
  <c r="AE20" i="12"/>
  <c r="AE21" i="12"/>
  <c r="AE22" i="12"/>
  <c r="AE23" i="12"/>
  <c r="AE24" i="12"/>
  <c r="AE25" i="12"/>
  <c r="AE26" i="12"/>
  <c r="AE27" i="12"/>
  <c r="AE28" i="12"/>
  <c r="AE29" i="12"/>
  <c r="AE30" i="12"/>
  <c r="AE31" i="12"/>
  <c r="AD16" i="12"/>
  <c r="AD17" i="12"/>
  <c r="AD18" i="12"/>
  <c r="AD19" i="12"/>
  <c r="AD20" i="12"/>
  <c r="AD21" i="12"/>
  <c r="AD22" i="12"/>
  <c r="AD23" i="12"/>
  <c r="AD24" i="12"/>
  <c r="AD25" i="12"/>
  <c r="AD26" i="12"/>
  <c r="AD27" i="12"/>
  <c r="AD28" i="12"/>
  <c r="AD29" i="12"/>
  <c r="AD30" i="12"/>
  <c r="AD31" i="12"/>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S20" i="7"/>
  <c r="BU20" i="7"/>
  <c r="BW20" i="7"/>
  <c r="BL21" i="7"/>
  <c r="BM21" i="7"/>
  <c r="BN21" i="7" s="1"/>
  <c r="BP21" i="7"/>
  <c r="BR21" i="7"/>
  <c r="BS21" i="7"/>
  <c r="BU21" i="7"/>
  <c r="BW21" i="7"/>
  <c r="BL23" i="7"/>
  <c r="BM23" i="7"/>
  <c r="BN23" i="7" s="1"/>
  <c r="BS23" i="7"/>
  <c r="BU23" i="7"/>
  <c r="BW23" i="7"/>
  <c r="BL24" i="7"/>
  <c r="BM24" i="7"/>
  <c r="BN24" i="7" s="1"/>
  <c r="BS24" i="7"/>
  <c r="BU24" i="7"/>
  <c r="BW24" i="7"/>
  <c r="BP25" i="7"/>
  <c r="BR25" i="7"/>
  <c r="BL27" i="7"/>
  <c r="BM27" i="7"/>
  <c r="BN27" i="7" s="1"/>
  <c r="BS27" i="7"/>
  <c r="BU27" i="7"/>
  <c r="BW27" i="7"/>
  <c r="BM28" i="7"/>
  <c r="BN28" i="7" s="1"/>
  <c r="BS28" i="7"/>
  <c r="BU28" i="7"/>
  <c r="BW28" i="7"/>
  <c r="BP29" i="7"/>
  <c r="BR29" i="7"/>
  <c r="BL31" i="7"/>
  <c r="BM31" i="7"/>
  <c r="BN31" i="7" s="1"/>
  <c r="BS31" i="7"/>
  <c r="BU31" i="7"/>
  <c r="BW31" i="7"/>
  <c r="BL32" i="7"/>
  <c r="BM32" i="7"/>
  <c r="BN32" i="7" s="1"/>
  <c r="BS32" i="7"/>
  <c r="BU32" i="7"/>
  <c r="BW32" i="7"/>
  <c r="BP33" i="7"/>
  <c r="BR33" i="7"/>
  <c r="BL35" i="7"/>
  <c r="BM35" i="7"/>
  <c r="BN35" i="7" s="1"/>
  <c r="BS35" i="7"/>
  <c r="BU35" i="7"/>
  <c r="BW35" i="7"/>
  <c r="BL36" i="7"/>
  <c r="BM36" i="7"/>
  <c r="BN36" i="7" s="1"/>
  <c r="BS36" i="7"/>
  <c r="BU36" i="7"/>
  <c r="BW36" i="7"/>
  <c r="BP37" i="7"/>
  <c r="BR37"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0" i="7"/>
  <c r="Q16" i="14" s="1"/>
  <c r="AG20" i="7"/>
  <c r="Q17" i="14" s="1"/>
  <c r="AI20" i="7"/>
  <c r="Q18" i="14" s="1"/>
  <c r="AK20" i="7"/>
  <c r="Q19" i="14" s="1"/>
  <c r="AM20" i="7"/>
  <c r="Q20" i="14" s="1"/>
  <c r="AO20" i="7"/>
  <c r="Q21" i="14" s="1"/>
  <c r="AQ20" i="7"/>
  <c r="Q22" i="14" s="1"/>
  <c r="AS20" i="7"/>
  <c r="Q23" i="14" s="1"/>
  <c r="AU20" i="7"/>
  <c r="Q24" i="14" s="1"/>
  <c r="AW20" i="7"/>
  <c r="Q25" i="14" s="1"/>
  <c r="AY20" i="7"/>
  <c r="Q26" i="14" s="1"/>
  <c r="BA20" i="7"/>
  <c r="Q27" i="14" s="1"/>
  <c r="BC20" i="7"/>
  <c r="Q28" i="14" s="1"/>
  <c r="BE20" i="7"/>
  <c r="Q29" i="14" s="1"/>
  <c r="BG20" i="7"/>
  <c r="Q30" i="14" s="1"/>
  <c r="BI20"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E24" i="7"/>
  <c r="S16" i="14" s="1"/>
  <c r="AG24" i="7"/>
  <c r="S17" i="14" s="1"/>
  <c r="AI24" i="7"/>
  <c r="S18" i="14" s="1"/>
  <c r="AK24" i="7"/>
  <c r="S19" i="14" s="1"/>
  <c r="AM24" i="7"/>
  <c r="S20" i="14" s="1"/>
  <c r="AO24" i="7"/>
  <c r="S21" i="14" s="1"/>
  <c r="AQ24" i="7"/>
  <c r="S22" i="14" s="1"/>
  <c r="AS24" i="7"/>
  <c r="S23" i="14" s="1"/>
  <c r="AU24" i="7"/>
  <c r="S24" i="14" s="1"/>
  <c r="AW24" i="7"/>
  <c r="S25" i="14" s="1"/>
  <c r="AY24" i="7"/>
  <c r="S26" i="14" s="1"/>
  <c r="BA24" i="7"/>
  <c r="S27" i="14" s="1"/>
  <c r="BC24" i="7"/>
  <c r="S28" i="14" s="1"/>
  <c r="BE24" i="7"/>
  <c r="S29" i="14" s="1"/>
  <c r="BG24" i="7"/>
  <c r="S30" i="14" s="1"/>
  <c r="BI24" i="7"/>
  <c r="S31" i="14" s="1"/>
  <c r="AD25" i="7"/>
  <c r="W16" i="12" s="1"/>
  <c r="AF25" i="7"/>
  <c r="W17" i="12" s="1"/>
  <c r="AH25" i="7"/>
  <c r="W18" i="12" s="1"/>
  <c r="AJ25" i="7"/>
  <c r="W19" i="12" s="1"/>
  <c r="AL25" i="7"/>
  <c r="W20" i="12" s="1"/>
  <c r="AN25" i="7"/>
  <c r="W21" i="12" s="1"/>
  <c r="AP25" i="7"/>
  <c r="W22" i="12" s="1"/>
  <c r="AR25" i="7"/>
  <c r="W23" i="12" s="1"/>
  <c r="AT25" i="7"/>
  <c r="W24" i="12" s="1"/>
  <c r="AV25" i="7"/>
  <c r="W25" i="12" s="1"/>
  <c r="AX25" i="7"/>
  <c r="W26" i="12" s="1"/>
  <c r="AZ25" i="7"/>
  <c r="W27" i="12" s="1"/>
  <c r="BB25" i="7"/>
  <c r="W28" i="12" s="1"/>
  <c r="BD25" i="7"/>
  <c r="W29" i="12" s="1"/>
  <c r="BF25" i="7"/>
  <c r="W30" i="12" s="1"/>
  <c r="BH25" i="7"/>
  <c r="W31" i="12"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E28" i="7"/>
  <c r="U16" i="14" s="1"/>
  <c r="AG28" i="7"/>
  <c r="U17" i="14" s="1"/>
  <c r="AI28" i="7"/>
  <c r="U18" i="14" s="1"/>
  <c r="AK28" i="7"/>
  <c r="U19" i="14" s="1"/>
  <c r="AM28" i="7"/>
  <c r="U20" i="14" s="1"/>
  <c r="AO28" i="7"/>
  <c r="U21" i="14" s="1"/>
  <c r="AQ28" i="7"/>
  <c r="U22" i="14" s="1"/>
  <c r="AS28" i="7"/>
  <c r="U23" i="14" s="1"/>
  <c r="AU28" i="7"/>
  <c r="U24" i="14" s="1"/>
  <c r="AW28" i="7"/>
  <c r="U25" i="14" s="1"/>
  <c r="AY28" i="7"/>
  <c r="U26" i="14" s="1"/>
  <c r="BA28" i="7"/>
  <c r="U27" i="14" s="1"/>
  <c r="BC28" i="7"/>
  <c r="U28" i="14" s="1"/>
  <c r="BE28" i="7"/>
  <c r="U29" i="14" s="1"/>
  <c r="BG28" i="7"/>
  <c r="U30" i="14" s="1"/>
  <c r="BI28" i="7"/>
  <c r="U31" i="14" s="1"/>
  <c r="AD29" i="7"/>
  <c r="Z16" i="12" s="1"/>
  <c r="AF29" i="7"/>
  <c r="Z17" i="12" s="1"/>
  <c r="AH29" i="7"/>
  <c r="Z18" i="12" s="1"/>
  <c r="AJ29" i="7"/>
  <c r="Z19" i="12" s="1"/>
  <c r="AL29" i="7"/>
  <c r="Z20" i="12" s="1"/>
  <c r="AN29" i="7"/>
  <c r="Z21" i="12" s="1"/>
  <c r="AP29" i="7"/>
  <c r="Z22" i="12" s="1"/>
  <c r="AR29" i="7"/>
  <c r="Z23" i="12" s="1"/>
  <c r="AT29" i="7"/>
  <c r="Z24" i="12" s="1"/>
  <c r="AV29" i="7"/>
  <c r="Z25" i="12" s="1"/>
  <c r="AX29" i="7"/>
  <c r="Z26" i="12" s="1"/>
  <c r="AZ29" i="7"/>
  <c r="Z27" i="12" s="1"/>
  <c r="BB29" i="7"/>
  <c r="Z28" i="12" s="1"/>
  <c r="BD29" i="7"/>
  <c r="Z29" i="12" s="1"/>
  <c r="BF29" i="7"/>
  <c r="Z30" i="12" s="1"/>
  <c r="BH29" i="7"/>
  <c r="Z31" i="12"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E32" i="7"/>
  <c r="W16" i="14" s="1"/>
  <c r="AG32" i="7"/>
  <c r="W17" i="14" s="1"/>
  <c r="AI32" i="7"/>
  <c r="W18" i="14" s="1"/>
  <c r="AK32" i="7"/>
  <c r="W19" i="14" s="1"/>
  <c r="AM32" i="7"/>
  <c r="W20" i="14" s="1"/>
  <c r="AO32" i="7"/>
  <c r="W21" i="14" s="1"/>
  <c r="AQ32" i="7"/>
  <c r="W22" i="14" s="1"/>
  <c r="AS32" i="7"/>
  <c r="W23" i="14" s="1"/>
  <c r="AU32" i="7"/>
  <c r="W24" i="14" s="1"/>
  <c r="AW32" i="7"/>
  <c r="W25" i="14" s="1"/>
  <c r="AY32" i="7"/>
  <c r="W26" i="14" s="1"/>
  <c r="BA32" i="7"/>
  <c r="W27" i="14" s="1"/>
  <c r="BC32" i="7"/>
  <c r="W28" i="14" s="1"/>
  <c r="BE32" i="7"/>
  <c r="W29" i="14" s="1"/>
  <c r="BG32" i="7"/>
  <c r="W30" i="14" s="1"/>
  <c r="BI32" i="7"/>
  <c r="W31" i="14" s="1"/>
  <c r="AD33" i="7"/>
  <c r="AC16" i="12" s="1"/>
  <c r="AF33" i="7"/>
  <c r="AC17" i="12" s="1"/>
  <c r="AH33" i="7"/>
  <c r="AC18" i="12" s="1"/>
  <c r="AJ33" i="7"/>
  <c r="AC19" i="12" s="1"/>
  <c r="AL33" i="7"/>
  <c r="AC20" i="12" s="1"/>
  <c r="AN33" i="7"/>
  <c r="AC21" i="12" s="1"/>
  <c r="AP33" i="7"/>
  <c r="AC22" i="12" s="1"/>
  <c r="AR33" i="7"/>
  <c r="AC23" i="12" s="1"/>
  <c r="AT33" i="7"/>
  <c r="AC24" i="12" s="1"/>
  <c r="AV33" i="7"/>
  <c r="AC25" i="12" s="1"/>
  <c r="AX33" i="7"/>
  <c r="AC26" i="12" s="1"/>
  <c r="AZ33" i="7"/>
  <c r="AC27" i="12" s="1"/>
  <c r="BB33" i="7"/>
  <c r="AC28" i="12" s="1"/>
  <c r="BD33" i="7"/>
  <c r="AC29" i="12" s="1"/>
  <c r="BF33" i="7"/>
  <c r="AC30" i="12" s="1"/>
  <c r="BH33" i="7"/>
  <c r="AC31" i="12"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E36" i="7"/>
  <c r="Y16" i="14" s="1"/>
  <c r="AG36" i="7"/>
  <c r="Y17" i="14" s="1"/>
  <c r="AI36" i="7"/>
  <c r="Y18" i="14" s="1"/>
  <c r="AK36" i="7"/>
  <c r="Y19" i="14" s="1"/>
  <c r="AM36" i="7"/>
  <c r="Y20" i="14" s="1"/>
  <c r="AO36" i="7"/>
  <c r="Y21" i="14" s="1"/>
  <c r="AQ36" i="7"/>
  <c r="Y22" i="14" s="1"/>
  <c r="AS36" i="7"/>
  <c r="Y23" i="14" s="1"/>
  <c r="AU36" i="7"/>
  <c r="Y24" i="14" s="1"/>
  <c r="AW36" i="7"/>
  <c r="Y25" i="14" s="1"/>
  <c r="AY36" i="7"/>
  <c r="Y26" i="14" s="1"/>
  <c r="BA36" i="7"/>
  <c r="Y27" i="14" s="1"/>
  <c r="BC36" i="7"/>
  <c r="Y28" i="14" s="1"/>
  <c r="BE36" i="7"/>
  <c r="Y29" i="14" s="1"/>
  <c r="BG36" i="7"/>
  <c r="Y30" i="14" s="1"/>
  <c r="BI36" i="7"/>
  <c r="Y31" i="14" s="1"/>
  <c r="AD37" i="7"/>
  <c r="AF16" i="12" s="1"/>
  <c r="AF37" i="7"/>
  <c r="AF17" i="12" s="1"/>
  <c r="AH37" i="7"/>
  <c r="AF18" i="12" s="1"/>
  <c r="AJ37" i="7"/>
  <c r="AF19" i="12" s="1"/>
  <c r="AL37" i="7"/>
  <c r="AF20" i="12" s="1"/>
  <c r="AN37" i="7"/>
  <c r="AF21" i="12" s="1"/>
  <c r="AP37" i="7"/>
  <c r="AF22" i="12" s="1"/>
  <c r="AR37" i="7"/>
  <c r="AF23" i="12" s="1"/>
  <c r="AT37" i="7"/>
  <c r="AF24" i="12" s="1"/>
  <c r="AV37" i="7"/>
  <c r="AF25" i="12" s="1"/>
  <c r="AX37" i="7"/>
  <c r="AF26" i="12" s="1"/>
  <c r="AZ37" i="7"/>
  <c r="AF27" i="12" s="1"/>
  <c r="BB37" i="7"/>
  <c r="AF28" i="12" s="1"/>
  <c r="BD37" i="7"/>
  <c r="AF29" i="12" s="1"/>
  <c r="BF37" i="7"/>
  <c r="AF30" i="12" s="1"/>
  <c r="BH37" i="7"/>
  <c r="AF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7" i="7"/>
  <c r="AF3" i="12" s="1"/>
  <c r="F37" i="7"/>
  <c r="AF4" i="12" s="1"/>
  <c r="H37" i="7"/>
  <c r="AF5" i="12" s="1"/>
  <c r="J37" i="7"/>
  <c r="AF6" i="12" s="1"/>
  <c r="L37" i="7"/>
  <c r="N37" i="7"/>
  <c r="AF8" i="12" s="1"/>
  <c r="P37" i="7"/>
  <c r="AF9" i="12" s="1"/>
  <c r="R37" i="7"/>
  <c r="AF10" i="12" s="1"/>
  <c r="T37" i="7"/>
  <c r="AF11" i="12" s="1"/>
  <c r="V37" i="7"/>
  <c r="AF12" i="12" s="1"/>
  <c r="X37" i="7"/>
  <c r="AF13" i="12" s="1"/>
  <c r="Z37" i="7"/>
  <c r="AF14" i="12" s="1"/>
  <c r="AB37" i="7"/>
  <c r="AF15" i="12" s="1"/>
  <c r="D33" i="7"/>
  <c r="AC3" i="12" s="1"/>
  <c r="F33" i="7"/>
  <c r="AC4" i="12" s="1"/>
  <c r="H33" i="7"/>
  <c r="AC5" i="12" s="1"/>
  <c r="J33" i="7"/>
  <c r="AC6" i="12" s="1"/>
  <c r="L33" i="7"/>
  <c r="AC7" i="12" s="1"/>
  <c r="N33" i="7"/>
  <c r="AC8" i="12" s="1"/>
  <c r="P33" i="7"/>
  <c r="AC9" i="12" s="1"/>
  <c r="R33" i="7"/>
  <c r="AC10" i="12" s="1"/>
  <c r="T33" i="7"/>
  <c r="AC11" i="12" s="1"/>
  <c r="V33" i="7"/>
  <c r="AC12" i="12" s="1"/>
  <c r="X33" i="7"/>
  <c r="AC13" i="12" s="1"/>
  <c r="Z33" i="7"/>
  <c r="AC14" i="12" s="1"/>
  <c r="AB33" i="7"/>
  <c r="AC15" i="12" s="1"/>
  <c r="D29" i="7"/>
  <c r="F29" i="7"/>
  <c r="Z4" i="12" s="1"/>
  <c r="H29" i="7"/>
  <c r="Z5" i="12" s="1"/>
  <c r="J29" i="7"/>
  <c r="Z6" i="12" s="1"/>
  <c r="L29" i="7"/>
  <c r="Z7" i="12" s="1"/>
  <c r="N29" i="7"/>
  <c r="Z8" i="12" s="1"/>
  <c r="P29" i="7"/>
  <c r="Z9" i="12" s="1"/>
  <c r="R29" i="7"/>
  <c r="T29" i="7"/>
  <c r="Z11" i="12" s="1"/>
  <c r="V29" i="7"/>
  <c r="Z12" i="12" s="1"/>
  <c r="X29" i="7"/>
  <c r="Z13" i="12" s="1"/>
  <c r="Z29" i="7"/>
  <c r="Z14" i="12" s="1"/>
  <c r="AB29" i="7"/>
  <c r="Z15" i="12" s="1"/>
  <c r="D25" i="7"/>
  <c r="W3" i="12" s="1"/>
  <c r="F25" i="7"/>
  <c r="W4" i="12" s="1"/>
  <c r="H25" i="7"/>
  <c r="W5" i="12" s="1"/>
  <c r="J25" i="7"/>
  <c r="W6" i="12" s="1"/>
  <c r="L25" i="7"/>
  <c r="W7" i="12" s="1"/>
  <c r="N25" i="7"/>
  <c r="W8" i="12" s="1"/>
  <c r="P25" i="7"/>
  <c r="W9" i="12" s="1"/>
  <c r="R25" i="7"/>
  <c r="W10" i="12" s="1"/>
  <c r="T25" i="7"/>
  <c r="W11" i="12" s="1"/>
  <c r="V25" i="7"/>
  <c r="W12" i="12" s="1"/>
  <c r="X25" i="7"/>
  <c r="W13" i="12" s="1"/>
  <c r="Z25" i="7"/>
  <c r="W14" i="12" s="1"/>
  <c r="AB25" i="7"/>
  <c r="W15" i="12" s="1"/>
  <c r="D11" i="7"/>
  <c r="F11" i="7"/>
  <c r="K4" i="12" s="1"/>
  <c r="H11" i="7"/>
  <c r="K5" i="12" s="1"/>
  <c r="J11" i="7"/>
  <c r="K6" i="12" s="1"/>
  <c r="L11" i="7"/>
  <c r="K7" i="12" s="1"/>
  <c r="N11" i="7"/>
  <c r="P11" i="7"/>
  <c r="K9" i="12" s="1"/>
  <c r="R11" i="7"/>
  <c r="K10" i="12" s="1"/>
  <c r="T11" i="7"/>
  <c r="K11" i="12" s="1"/>
  <c r="V11" i="7"/>
  <c r="K12" i="12" s="1"/>
  <c r="X11" i="7"/>
  <c r="K13" i="12" s="1"/>
  <c r="Z11" i="7"/>
  <c r="K14" i="12" s="1"/>
  <c r="AB11" i="7"/>
  <c r="K15" i="12" s="1"/>
  <c r="AE15" i="12"/>
  <c r="AE14" i="12"/>
  <c r="AE13" i="12"/>
  <c r="AE12" i="12"/>
  <c r="AE11" i="12"/>
  <c r="AE10" i="12"/>
  <c r="AE9" i="12"/>
  <c r="AE8" i="12"/>
  <c r="AE7" i="12"/>
  <c r="AE6" i="12"/>
  <c r="AE5" i="12"/>
  <c r="AE4" i="12"/>
  <c r="AE3" i="12"/>
  <c r="AE2" i="12"/>
  <c r="AD15" i="12"/>
  <c r="AD14" i="12"/>
  <c r="AD13" i="12"/>
  <c r="AD12" i="12"/>
  <c r="AD11" i="12"/>
  <c r="AD10" i="12"/>
  <c r="AD9" i="12"/>
  <c r="AD8" i="12"/>
  <c r="AD7" i="12"/>
  <c r="AD6" i="12"/>
  <c r="AD5" i="12"/>
  <c r="AD4" i="12"/>
  <c r="AD3" i="12"/>
  <c r="AD2"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9" i="7"/>
  <c r="Z2" i="12" s="1"/>
  <c r="B25" i="7"/>
  <c r="Y15" i="12"/>
  <c r="X15" i="12"/>
  <c r="V15" i="12"/>
  <c r="U15" i="12"/>
  <c r="T15" i="12"/>
  <c r="S15" i="12"/>
  <c r="R15" i="12"/>
  <c r="Q15" i="12"/>
  <c r="P15" i="12"/>
  <c r="O15" i="12"/>
  <c r="N15" i="12"/>
  <c r="M15" i="12"/>
  <c r="J15" i="12"/>
  <c r="I15" i="12"/>
  <c r="H15" i="12"/>
  <c r="G15" i="12"/>
  <c r="E15" i="12"/>
  <c r="Y14" i="12"/>
  <c r="X14" i="12"/>
  <c r="V14" i="12"/>
  <c r="U14" i="12"/>
  <c r="T14" i="12"/>
  <c r="S14" i="12"/>
  <c r="R14" i="12"/>
  <c r="Q14" i="12"/>
  <c r="P14" i="12"/>
  <c r="O14" i="12"/>
  <c r="N14" i="12"/>
  <c r="M14" i="12"/>
  <c r="J14" i="12"/>
  <c r="I14" i="12"/>
  <c r="H14" i="12"/>
  <c r="G14" i="12"/>
  <c r="E14" i="12"/>
  <c r="Y13" i="12"/>
  <c r="X13" i="12"/>
  <c r="V13" i="12"/>
  <c r="U13" i="12"/>
  <c r="T13" i="12"/>
  <c r="S13" i="12"/>
  <c r="R13" i="12"/>
  <c r="Q13" i="12"/>
  <c r="P13" i="12"/>
  <c r="O13" i="12"/>
  <c r="N13" i="12"/>
  <c r="M13" i="12"/>
  <c r="J13" i="12"/>
  <c r="I13" i="12"/>
  <c r="H13" i="12"/>
  <c r="G13" i="12"/>
  <c r="E13" i="12"/>
  <c r="Y12" i="12"/>
  <c r="X12" i="12"/>
  <c r="V12" i="12"/>
  <c r="U12" i="12"/>
  <c r="T12" i="12"/>
  <c r="S12" i="12"/>
  <c r="R12" i="12"/>
  <c r="Q12" i="12"/>
  <c r="P12" i="12"/>
  <c r="O12" i="12"/>
  <c r="N12" i="12"/>
  <c r="M12" i="12"/>
  <c r="J12" i="12"/>
  <c r="I12" i="12"/>
  <c r="H12" i="12"/>
  <c r="G12" i="12"/>
  <c r="E12" i="12"/>
  <c r="Y11" i="12"/>
  <c r="X11" i="12"/>
  <c r="V11" i="12"/>
  <c r="U11" i="12"/>
  <c r="T11" i="12"/>
  <c r="S11" i="12"/>
  <c r="R11" i="12"/>
  <c r="Q11" i="12"/>
  <c r="P11" i="12"/>
  <c r="O11" i="12"/>
  <c r="N11" i="12"/>
  <c r="M11" i="12"/>
  <c r="J11" i="12"/>
  <c r="I11" i="12"/>
  <c r="H11" i="12"/>
  <c r="G11" i="12"/>
  <c r="E11" i="12"/>
  <c r="Z10" i="12"/>
  <c r="Y10" i="12"/>
  <c r="X10" i="12"/>
  <c r="V10" i="12"/>
  <c r="U10" i="12"/>
  <c r="T10" i="12"/>
  <c r="S10" i="12"/>
  <c r="R10" i="12"/>
  <c r="Q10" i="12"/>
  <c r="P10" i="12"/>
  <c r="O10" i="12"/>
  <c r="N10" i="12"/>
  <c r="M10" i="12"/>
  <c r="J10" i="12"/>
  <c r="I10" i="12"/>
  <c r="H10" i="12"/>
  <c r="G10" i="12"/>
  <c r="E10" i="12"/>
  <c r="Y9" i="12"/>
  <c r="X9" i="12"/>
  <c r="V9" i="12"/>
  <c r="U9" i="12"/>
  <c r="T9" i="12"/>
  <c r="S9" i="12"/>
  <c r="R9" i="12"/>
  <c r="Q9" i="12"/>
  <c r="P9" i="12"/>
  <c r="O9" i="12"/>
  <c r="N9" i="12"/>
  <c r="M9" i="12"/>
  <c r="J9" i="12"/>
  <c r="I9" i="12"/>
  <c r="H9" i="12"/>
  <c r="G9" i="12"/>
  <c r="E9" i="12"/>
  <c r="Y8" i="12"/>
  <c r="X8" i="12"/>
  <c r="V8" i="12"/>
  <c r="U8" i="12"/>
  <c r="T8" i="12"/>
  <c r="S8" i="12"/>
  <c r="R8" i="12"/>
  <c r="Q8" i="12"/>
  <c r="P8" i="12"/>
  <c r="O8" i="12"/>
  <c r="N8" i="12"/>
  <c r="M8" i="12"/>
  <c r="K8" i="12"/>
  <c r="J8" i="12"/>
  <c r="I8" i="12"/>
  <c r="H8" i="12"/>
  <c r="G8" i="12"/>
  <c r="E8" i="12"/>
  <c r="Y7" i="12"/>
  <c r="X7" i="12"/>
  <c r="V7" i="12"/>
  <c r="U7" i="12"/>
  <c r="T7" i="12"/>
  <c r="S7" i="12"/>
  <c r="R7" i="12"/>
  <c r="Q7" i="12"/>
  <c r="P7" i="12"/>
  <c r="O7" i="12"/>
  <c r="N7" i="12"/>
  <c r="M7" i="12"/>
  <c r="J7" i="12"/>
  <c r="I7" i="12"/>
  <c r="H7" i="12"/>
  <c r="G7" i="12"/>
  <c r="E7" i="12"/>
  <c r="Y6" i="12"/>
  <c r="X6" i="12"/>
  <c r="V6" i="12"/>
  <c r="U6" i="12"/>
  <c r="T6" i="12"/>
  <c r="S6" i="12"/>
  <c r="R6" i="12"/>
  <c r="Q6" i="12"/>
  <c r="P6" i="12"/>
  <c r="O6" i="12"/>
  <c r="N6" i="12"/>
  <c r="M6" i="12"/>
  <c r="J6" i="12"/>
  <c r="I6" i="12"/>
  <c r="H6" i="12"/>
  <c r="G6" i="12"/>
  <c r="E6" i="12"/>
  <c r="Y5" i="12"/>
  <c r="X5" i="12"/>
  <c r="V5" i="12"/>
  <c r="U5" i="12"/>
  <c r="T5" i="12"/>
  <c r="S5" i="12"/>
  <c r="R5" i="12"/>
  <c r="Q5" i="12"/>
  <c r="P5" i="12"/>
  <c r="O5" i="12"/>
  <c r="N5" i="12"/>
  <c r="M5" i="12"/>
  <c r="J5" i="12"/>
  <c r="I5" i="12"/>
  <c r="H5" i="12"/>
  <c r="G5" i="12"/>
  <c r="E5" i="12"/>
  <c r="Y4" i="12"/>
  <c r="X4" i="12"/>
  <c r="V4" i="12"/>
  <c r="U4" i="12"/>
  <c r="T4" i="12"/>
  <c r="S4" i="12"/>
  <c r="R4" i="12"/>
  <c r="Q4" i="12"/>
  <c r="P4" i="12"/>
  <c r="O4" i="12"/>
  <c r="N4" i="12"/>
  <c r="M4" i="12"/>
  <c r="J4" i="12"/>
  <c r="I4" i="12"/>
  <c r="H4" i="12"/>
  <c r="G4" i="12"/>
  <c r="E4" i="12"/>
  <c r="Z3" i="12"/>
  <c r="Y3" i="12"/>
  <c r="X3" i="12"/>
  <c r="V3" i="12"/>
  <c r="U3" i="12"/>
  <c r="T3" i="12"/>
  <c r="S3" i="12"/>
  <c r="R3" i="12"/>
  <c r="Q3" i="12"/>
  <c r="P3" i="12"/>
  <c r="O3" i="12"/>
  <c r="N3" i="12"/>
  <c r="M3" i="12"/>
  <c r="J3" i="12"/>
  <c r="I3" i="12"/>
  <c r="H3" i="12"/>
  <c r="G3" i="12"/>
  <c r="E3" i="12"/>
  <c r="Y2" i="12"/>
  <c r="X2" i="12"/>
  <c r="V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0" i="7"/>
  <c r="Q3" i="14" s="1"/>
  <c r="G20" i="7"/>
  <c r="Q4" i="14" s="1"/>
  <c r="I20" i="7"/>
  <c r="Q5" i="14" s="1"/>
  <c r="K20" i="7"/>
  <c r="Q6" i="14" s="1"/>
  <c r="M20" i="7"/>
  <c r="Q7" i="14" s="1"/>
  <c r="O20" i="7"/>
  <c r="Q8" i="14" s="1"/>
  <c r="Q20" i="7"/>
  <c r="Q9" i="14" s="1"/>
  <c r="S20" i="7"/>
  <c r="Q10" i="14" s="1"/>
  <c r="U20" i="7"/>
  <c r="Q11" i="14" s="1"/>
  <c r="W20" i="7"/>
  <c r="Q12" i="14" s="1"/>
  <c r="Y20" i="7"/>
  <c r="Q13" i="14" s="1"/>
  <c r="AA20" i="7"/>
  <c r="Q14" i="14" s="1"/>
  <c r="AC20"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4" i="7"/>
  <c r="S3" i="14" s="1"/>
  <c r="G24" i="7"/>
  <c r="S4" i="14" s="1"/>
  <c r="I24" i="7"/>
  <c r="S5" i="14" s="1"/>
  <c r="K24" i="7"/>
  <c r="S6" i="14" s="1"/>
  <c r="M24" i="7"/>
  <c r="S7" i="14" s="1"/>
  <c r="O24" i="7"/>
  <c r="S8" i="14" s="1"/>
  <c r="Q24" i="7"/>
  <c r="S9" i="14" s="1"/>
  <c r="S24" i="7"/>
  <c r="S10" i="14" s="1"/>
  <c r="U24" i="7"/>
  <c r="S11" i="14" s="1"/>
  <c r="W24" i="7"/>
  <c r="S12" i="14" s="1"/>
  <c r="Y24" i="7"/>
  <c r="S13" i="14" s="1"/>
  <c r="AA24" i="7"/>
  <c r="S14" i="14" s="1"/>
  <c r="AC24"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28" i="7"/>
  <c r="U3" i="14" s="1"/>
  <c r="G28" i="7"/>
  <c r="U4" i="14" s="1"/>
  <c r="I28" i="7"/>
  <c r="U5" i="14" s="1"/>
  <c r="K28" i="7"/>
  <c r="U6" i="14" s="1"/>
  <c r="M28" i="7"/>
  <c r="U7" i="14" s="1"/>
  <c r="O28" i="7"/>
  <c r="U8" i="14" s="1"/>
  <c r="Q28" i="7"/>
  <c r="U9" i="14" s="1"/>
  <c r="S28" i="7"/>
  <c r="U10" i="14" s="1"/>
  <c r="U28" i="7"/>
  <c r="U11" i="14" s="1"/>
  <c r="W28" i="7"/>
  <c r="U12" i="14" s="1"/>
  <c r="Y28" i="7"/>
  <c r="U13" i="14" s="1"/>
  <c r="AA28" i="7"/>
  <c r="U14" i="14" s="1"/>
  <c r="AC28"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2" i="7"/>
  <c r="W3" i="14" s="1"/>
  <c r="G32" i="7"/>
  <c r="W4" i="14" s="1"/>
  <c r="I32" i="7"/>
  <c r="W5" i="14" s="1"/>
  <c r="K32" i="7"/>
  <c r="W6" i="14" s="1"/>
  <c r="M32" i="7"/>
  <c r="W7" i="14" s="1"/>
  <c r="O32" i="7"/>
  <c r="W8" i="14" s="1"/>
  <c r="Q32" i="7"/>
  <c r="W9" i="14" s="1"/>
  <c r="S32" i="7"/>
  <c r="W10" i="14" s="1"/>
  <c r="U32" i="7"/>
  <c r="W11" i="14" s="1"/>
  <c r="W32" i="7"/>
  <c r="W12" i="14" s="1"/>
  <c r="Y32" i="7"/>
  <c r="W13" i="14" s="1"/>
  <c r="AA32" i="7"/>
  <c r="W14" i="14" s="1"/>
  <c r="AC32"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E36" i="7"/>
  <c r="Y3" i="14" s="1"/>
  <c r="G36" i="7"/>
  <c r="Y4" i="14" s="1"/>
  <c r="I36" i="7"/>
  <c r="Y5" i="14" s="1"/>
  <c r="K36" i="7"/>
  <c r="Y6" i="14" s="1"/>
  <c r="M36" i="7"/>
  <c r="Y7" i="14" s="1"/>
  <c r="O36" i="7"/>
  <c r="Y8" i="14" s="1"/>
  <c r="Q36" i="7"/>
  <c r="Y9" i="14" s="1"/>
  <c r="S36" i="7"/>
  <c r="Y10" i="14" s="1"/>
  <c r="U36" i="7"/>
  <c r="Y11" i="14" s="1"/>
  <c r="W36" i="7"/>
  <c r="Y12" i="14" s="1"/>
  <c r="Y36" i="7"/>
  <c r="Y13" i="14" s="1"/>
  <c r="AA36" i="7"/>
  <c r="Y14" i="14" s="1"/>
  <c r="AC36" i="7"/>
  <c r="Y15" i="14" s="1"/>
  <c r="B37" i="7"/>
  <c r="B33" i="7"/>
  <c r="B11" i="7"/>
  <c r="C36" i="7"/>
  <c r="Y2" i="14" s="1"/>
  <c r="C35" i="7"/>
  <c r="C32" i="7"/>
  <c r="W2" i="14" s="1"/>
  <c r="C31" i="7"/>
  <c r="C28" i="7"/>
  <c r="C27" i="7"/>
  <c r="C24" i="7"/>
  <c r="C23" i="7"/>
  <c r="C20" i="7"/>
  <c r="C19" i="7"/>
  <c r="P2" i="14" s="1"/>
  <c r="C18" i="7"/>
  <c r="C17" i="7"/>
  <c r="N2" i="14" s="1"/>
  <c r="C16" i="7"/>
  <c r="C15" i="7"/>
  <c r="C14" i="7"/>
  <c r="C13" i="7"/>
  <c r="C7" i="7"/>
  <c r="F2" i="14" s="1"/>
  <c r="C8" i="7"/>
  <c r="C9" i="7"/>
  <c r="C10" i="7"/>
  <c r="I2" i="14" s="1"/>
  <c r="C6" i="7"/>
  <c r="BO33" i="7" l="1"/>
  <c r="BO25" i="7"/>
  <c r="K2" i="12"/>
  <c r="BO11" i="7"/>
  <c r="BO37" i="7"/>
  <c r="BO29" i="7"/>
  <c r="BP8" i="7"/>
  <c r="BQ8" i="7" s="1"/>
  <c r="BT8" i="7"/>
  <c r="BV8" i="7"/>
  <c r="BX8" i="7"/>
  <c r="BR8" i="7"/>
  <c r="BX9" i="7"/>
  <c r="BP9" i="7"/>
  <c r="BQ9" i="7" s="1"/>
  <c r="BR9" i="7"/>
  <c r="BT9" i="7"/>
  <c r="BV9" i="7"/>
  <c r="L2" i="14"/>
  <c r="BT15" i="7"/>
  <c r="BV15" i="7"/>
  <c r="BX15" i="7"/>
  <c r="BR15" i="7"/>
  <c r="BP15" i="7"/>
  <c r="BQ15" i="7" s="1"/>
  <c r="BR24" i="7"/>
  <c r="BP24" i="7"/>
  <c r="BQ24" i="7" s="1"/>
  <c r="BT24" i="7"/>
  <c r="BX24" i="7"/>
  <c r="BV24" i="7"/>
  <c r="W2" i="12"/>
  <c r="BM25" i="7"/>
  <c r="BN25" i="7" s="1"/>
  <c r="BW25" i="7"/>
  <c r="BS25" i="7"/>
  <c r="BU25" i="7"/>
  <c r="BL25" i="7"/>
  <c r="BV7" i="7"/>
  <c r="BP7" i="7"/>
  <c r="BQ7" i="7" s="1"/>
  <c r="BX7" i="7"/>
  <c r="BT7" i="7"/>
  <c r="BR7" i="7"/>
  <c r="BW37" i="7"/>
  <c r="BL37" i="7"/>
  <c r="BS37" i="7"/>
  <c r="BU37" i="7"/>
  <c r="BM37" i="7"/>
  <c r="BN37" i="7" s="1"/>
  <c r="BW29" i="7"/>
  <c r="BL29" i="7"/>
  <c r="BS29" i="7"/>
  <c r="BM29" i="7"/>
  <c r="BN29" i="7" s="1"/>
  <c r="BU29" i="7"/>
  <c r="BU33" i="7"/>
  <c r="BS33" i="7"/>
  <c r="BL33" i="7"/>
  <c r="BW33" i="7"/>
  <c r="BM33" i="7"/>
  <c r="BN33" i="7" s="1"/>
  <c r="BT28" i="7"/>
  <c r="BV28" i="7"/>
  <c r="BP28" i="7"/>
  <c r="BQ28" i="7" s="1"/>
  <c r="BX28" i="7"/>
  <c r="BR28" i="7"/>
  <c r="BV13" i="7"/>
  <c r="BP13" i="7"/>
  <c r="BQ13" i="7" s="1"/>
  <c r="BX13" i="7"/>
  <c r="BR13" i="7"/>
  <c r="BT13" i="7"/>
  <c r="V2" i="14"/>
  <c r="BX31" i="7"/>
  <c r="BP31" i="7"/>
  <c r="BQ31" i="7" s="1"/>
  <c r="BR31" i="7"/>
  <c r="BT31" i="7"/>
  <c r="BV31" i="7"/>
  <c r="BP19" i="7"/>
  <c r="BQ19" i="7" s="1"/>
  <c r="BX19" i="7"/>
  <c r="BR19" i="7"/>
  <c r="BT19" i="7"/>
  <c r="BV19" i="7"/>
  <c r="G2" i="14"/>
  <c r="BP17" i="7"/>
  <c r="BQ17" i="7" s="1"/>
  <c r="BX17" i="7"/>
  <c r="BR17" i="7"/>
  <c r="BT17" i="7"/>
  <c r="BV17" i="7"/>
  <c r="BT32" i="7"/>
  <c r="BV32" i="7"/>
  <c r="BR32" i="7"/>
  <c r="BP32" i="7"/>
  <c r="BQ32" i="7" s="1"/>
  <c r="BX32" i="7"/>
  <c r="M2" i="14"/>
  <c r="BX16" i="7"/>
  <c r="BP16" i="7"/>
  <c r="BQ16" i="7" s="1"/>
  <c r="BR16" i="7"/>
  <c r="BV16" i="7"/>
  <c r="BT16" i="7"/>
  <c r="AF2" i="12"/>
  <c r="BT18" i="7"/>
  <c r="BV18" i="7"/>
  <c r="BP18" i="7"/>
  <c r="BQ18" i="7" s="1"/>
  <c r="BX18" i="7"/>
  <c r="BR18" i="7"/>
  <c r="Q2" i="14"/>
  <c r="BV20" i="7"/>
  <c r="BX20" i="7"/>
  <c r="BP20" i="7"/>
  <c r="BQ20" i="7" s="1"/>
  <c r="BT20" i="7"/>
  <c r="BR20" i="7"/>
  <c r="X2" i="14"/>
  <c r="BX35" i="7"/>
  <c r="BP35" i="7"/>
  <c r="BQ35" i="7" s="1"/>
  <c r="BR35" i="7"/>
  <c r="BV35" i="7"/>
  <c r="BT35" i="7"/>
  <c r="T2" i="14"/>
  <c r="BX27" i="7"/>
  <c r="BP27" i="7"/>
  <c r="BQ27" i="7" s="1"/>
  <c r="BR27" i="7"/>
  <c r="BT27" i="7"/>
  <c r="BV27" i="7"/>
  <c r="BR3" i="7"/>
  <c r="BP3" i="7"/>
  <c r="BX3" i="7"/>
  <c r="BV3" i="7"/>
  <c r="BT3" i="7"/>
  <c r="BR6" i="7"/>
  <c r="BT6" i="7"/>
  <c r="BV6" i="7"/>
  <c r="BP6" i="7"/>
  <c r="BQ6" i="7" s="1"/>
  <c r="BX6" i="7"/>
  <c r="BR14" i="7"/>
  <c r="BT14" i="7"/>
  <c r="BV14" i="7"/>
  <c r="BP14" i="7"/>
  <c r="BQ14" i="7" s="1"/>
  <c r="BX14" i="7"/>
  <c r="BT36" i="7"/>
  <c r="BP36" i="7"/>
  <c r="BQ36" i="7" s="1"/>
  <c r="BV36" i="7"/>
  <c r="BX36" i="7"/>
  <c r="BR36" i="7"/>
  <c r="BT10" i="7"/>
  <c r="BV10" i="7"/>
  <c r="BR10" i="7"/>
  <c r="BX10" i="7"/>
  <c r="BP10" i="7"/>
  <c r="BQ10" i="7" s="1"/>
  <c r="R2" i="14"/>
  <c r="BV23" i="7"/>
  <c r="BX23" i="7"/>
  <c r="BP23" i="7"/>
  <c r="BQ23" i="7" s="1"/>
  <c r="BT23" i="7"/>
  <c r="BR23" i="7"/>
  <c r="BS11" i="7"/>
  <c r="BW11" i="7"/>
  <c r="BU11" i="7"/>
  <c r="BM11" i="7"/>
  <c r="BN11" i="7" s="1"/>
  <c r="BL11" i="7"/>
  <c r="E2" i="14"/>
  <c r="K3" i="12"/>
  <c r="J2" i="14"/>
  <c r="AF7" i="12"/>
  <c r="K2" i="14"/>
  <c r="AC2" i="12"/>
  <c r="H2" i="14"/>
  <c r="O2" i="14"/>
  <c r="S2" i="14"/>
  <c r="U2" i="14"/>
  <c r="BQ3" i="7" l="1"/>
</calcChain>
</file>

<file path=xl/sharedStrings.xml><?xml version="1.0" encoding="utf-8"?>
<sst xmlns="http://schemas.openxmlformats.org/spreadsheetml/2006/main" count="1840" uniqueCount="117">
  <si>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</si>
  <si>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</si>
  <si>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</si>
  <si>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</si>
  <si>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</si>
  <si>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</si>
  <si>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</si>
  <si>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</si>
  <si>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</si>
  <si>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</si>
  <si>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</si>
  <si>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</si>
  <si>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</si>
  <si>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</si>
  <si>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</si>
  <si>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</si>
  <si>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</si>
  <si>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</si>
  <si>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</si>
  <si>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</si>
  <si>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</si>
  <si>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</si>
  <si>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</si>
  <si>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</si>
  <si>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</si>
  <si>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</si>
  <si>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</si>
  <si>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</si>
  <si>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</si>
  <si>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</si>
  <si>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</si>
  <si>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</si>
  <si>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</si>
  <si>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</si>
  <si>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</si>
  <si>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</si>
  <si>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</si>
  <si>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</si>
  <si>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</si>
  <si>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</si>
  <si>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</si>
  <si>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</si>
  <si>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</si>
  <si>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</si>
  <si>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</si>
  <si>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</si>
  <si>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</si>
  <si>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</si>
  <si>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</si>
  <si>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</si>
  <si>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</si>
  <si>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</si>
  <si>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</si>
  <si>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</si>
  <si>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</si>
  <si>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</si>
  <si>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</si>
  <si>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</si>
  <si>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</si>
  <si>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</si>
  <si>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</si>
  <si>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</si>
  <si>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</si>
  <si>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</si>
  <si>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</si>
  <si>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</si>
  <si>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</si>
  <si>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</si>
  <si>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</si>
  <si>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</si>
  <si>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</si>
  <si>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</si>
  <si>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</si>
  <si>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</si>
  <si>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</si>
  <si>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</si>
  <si>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</si>
  <si>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</si>
  <si>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</si>
  <si>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</si>
  <si>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</si>
  <si>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</si>
  <si>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</si>
  <si>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</si>
  <si>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</si>
  <si>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</si>
  <si>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</si>
  <si>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</si>
  <si>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</si>
  <si>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</si>
  <si>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</si>
  <si>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</si>
  <si>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</si>
  <si>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</si>
  <si>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</si>
  <si>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</si>
  <si>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</si>
  <si>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</si>
  <si>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</si>
  <si>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</si>
  <si>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</si>
  <si>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</si>
  <si>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</si>
  <si>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</si>
  <si>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</si>
  <si>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</si>
  <si>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</si>
  <si>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</si>
  <si>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</si>
  <si>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</si>
  <si>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</si>
  <si>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</si>
  <si>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attenboroughi</t>
  </si>
  <si>
    <t>ZA.015+436</t>
  </si>
  <si>
    <t>YES</t>
  </si>
  <si>
    <t>Piotr Gąsiorek</t>
  </si>
  <si>
    <t>29.10.2019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</si>
</sst>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F10" sqref="F10"/>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Y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L7" sqref="L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127" t="str">
        <f>'males_stats (μm)'!A$2</f>
        <v>Echiniscus attenboroughi</v>
      </c>
      <c r="B2" s="129" t="str">
        <f>'males_stats (μm)'!B$2</f>
        <v>ZA.015+436</v>
      </c>
      <c r="C2" s="101">
        <f>males!B1</f>
        <v>1</v>
      </c>
      <c r="D2" s="103">
        <f>IF(males!C3&gt;0,males!C3,"")</f>
        <v>428.57142857142856</v>
      </c>
      <c r="E2" s="116">
        <f>IF(males!C6&gt;0,males!C6,"")</f>
        <v>23.280423280423278</v>
      </c>
      <c r="F2" s="116">
        <f>IF(males!C7&gt;0,males!C7,"")</f>
        <v>14.991181657848324</v>
      </c>
      <c r="G2" s="116">
        <f>IF(males!C8&gt;0,males!C8,"")</f>
        <v>30.158730158730158</v>
      </c>
      <c r="H2" s="116">
        <f>IF(males!C9&gt;0,males!C9,"")</f>
        <v>11.992945326278658</v>
      </c>
      <c r="I2" s="116">
        <f>IF(males!C10&gt;0,males!C10,"")</f>
        <v>73.897707231040556</v>
      </c>
      <c r="J2" s="117">
        <f>IF(males!C13&gt;0,males!C13,"")</f>
        <v>45.855379188712519</v>
      </c>
      <c r="K2" s="116">
        <f>IF(males!C14&gt;0,males!C14,"")</f>
        <v>46.384479717813051</v>
      </c>
      <c r="L2" s="116">
        <f>IF(males!C15&gt;0,males!C15,"")</f>
        <v>40.035273368606703</v>
      </c>
      <c r="M2" s="116">
        <f>IF(males!C16&gt;0,males!C16,"")</f>
        <v>45.5026455026455</v>
      </c>
      <c r="N2" s="116">
        <f>IF(males!C17&gt;0,males!C17,"")</f>
        <v>31.040564373897706</v>
      </c>
      <c r="O2" s="116">
        <f>IF(males!C18&gt;0,males!C18,"")</f>
        <v>34.391534391534393</v>
      </c>
      <c r="P2" s="116">
        <f>IF(males!C19&gt;0,males!C19,"")</f>
        <v>6.1728395061728394</v>
      </c>
      <c r="Q2" s="116">
        <f>IF(males!C20&gt;0,males!C20,"")</f>
        <v>7.2310405643738971</v>
      </c>
      <c r="R2" s="116">
        <f>IF(males!C23&gt;0,males!C23,"")</f>
        <v>26.807760141093475</v>
      </c>
      <c r="S2" s="116">
        <f>IF(males!C24&gt;0,males!C24,"")</f>
        <v>4.7619047619047619</v>
      </c>
      <c r="T2" s="116">
        <f>IF(males!C27&gt;0,males!C27,"")</f>
        <v>27.689594356261022</v>
      </c>
      <c r="U2" s="116">
        <f>IF(males!C28&gt;0,males!C28,"")</f>
        <v>3.7037037037037033</v>
      </c>
      <c r="V2" s="116">
        <f>IF(males!C31&gt;0,males!C31,"")</f>
        <v>26.631393298059962</v>
      </c>
      <c r="W2" s="118">
        <f>IF(males!C32&gt;0,males!C32,"")</f>
        <v>5.6437389770723101</v>
      </c>
      <c r="X2" s="118">
        <f>IF(males!C35&gt;0,males!C35,"")</f>
        <v>30.335097001763668</v>
      </c>
      <c r="Y2" s="118" t="str">
        <f>IF(males!C36&gt;0,males!C36,"")</f>
        <v/>
      </c>
    </row>
    <row r="3" spans="1:25" ht="25.5" x14ac:dyDescent="0.2">
      <c r="A3" s="127" t="str">
        <f>'males_stats (μm)'!A$2</f>
        <v>Echiniscus attenboroughi</v>
      </c>
      <c r="B3" s="129" t="str">
        <f>'males_stats (μm)'!B$2</f>
        <v>ZA.015+436</v>
      </c>
      <c r="C3" s="101">
        <f>males!D1</f>
        <v>2</v>
      </c>
      <c r="D3" s="103">
        <f>IF(males!E3&gt;0,males!E3,"")</f>
        <v>510.20408163265307</v>
      </c>
      <c r="E3" s="118">
        <f>IF(males!E6&gt;0,males!E6,"")</f>
        <v>25.623582766439913</v>
      </c>
      <c r="F3" s="118">
        <f>IF(males!E7&gt;0,males!E7,"")</f>
        <v>20.181405895691608</v>
      </c>
      <c r="G3" s="118">
        <f>IF(males!E8&gt;0,males!E8,"")</f>
        <v>37.414965986394556</v>
      </c>
      <c r="H3" s="118">
        <f>IF(males!E9&gt;0,males!E9,"")</f>
        <v>14.73922902494331</v>
      </c>
      <c r="I3" s="118">
        <f>IF(males!E10&gt;0,males!E10,"")</f>
        <v>84.580498866213134</v>
      </c>
      <c r="J3" s="119">
        <f>IF(males!E13&gt;0,males!E13,"")</f>
        <v>46.48526077097506</v>
      </c>
      <c r="K3" s="118">
        <f>IF(males!E14&gt;0,males!E14,"")</f>
        <v>52.60770975056689</v>
      </c>
      <c r="L3" s="118">
        <f>IF(males!E15&gt;0,males!E15,"")</f>
        <v>53.287981859410429</v>
      </c>
      <c r="M3" s="118">
        <f>IF(males!E16&gt;0,males!E16,"")</f>
        <v>54.42176870748299</v>
      </c>
      <c r="N3" s="118">
        <f>IF(males!E17&gt;0,males!E17,"")</f>
        <v>34.240362811791378</v>
      </c>
      <c r="O3" s="118">
        <f>IF(males!E18&gt;0,males!E18,"")</f>
        <v>37.188208616780038</v>
      </c>
      <c r="P3" s="118">
        <f>IF(males!E19&gt;0,males!E19,"")</f>
        <v>3.4013605442176869</v>
      </c>
      <c r="Q3" s="118">
        <f>IF(males!E20&gt;0,males!E20,"")</f>
        <v>9.0702947845804989</v>
      </c>
      <c r="R3" s="118">
        <f>IF(males!E23&gt;0,males!E23,"")</f>
        <v>31.519274376417233</v>
      </c>
      <c r="S3" s="118">
        <f>IF(males!E24&gt;0,males!E24,"")</f>
        <v>5.6689342403628116</v>
      </c>
      <c r="T3" s="118">
        <f>IF(males!E27&gt;0,males!E27,"")</f>
        <v>31.292517006802722</v>
      </c>
      <c r="U3" s="118">
        <f>IF(males!E28&gt;0,males!E28,"")</f>
        <v>5.2154195011337858</v>
      </c>
      <c r="V3" s="118">
        <f>IF(males!E31&gt;0,males!E31,"")</f>
        <v>30.158730158730158</v>
      </c>
      <c r="W3" s="118">
        <f>IF(males!E32&gt;0,males!E32,"")</f>
        <v>4.7619047619047619</v>
      </c>
      <c r="X3" s="118">
        <f>IF(males!E35&gt;0,males!E35,"")</f>
        <v>35.827664399092974</v>
      </c>
      <c r="Y3" s="118" t="str">
        <f>IF(males!E36&gt;0,males!E36,"")</f>
        <v/>
      </c>
    </row>
    <row r="4" spans="1:25" ht="25.5" x14ac:dyDescent="0.2">
      <c r="A4" s="127" t="str">
        <f>'males_stats (μm)'!A$2</f>
        <v>Echiniscus attenboroughi</v>
      </c>
      <c r="B4" s="129" t="str">
        <f>'males_stats (μm)'!B$2</f>
        <v>ZA.015+436</v>
      </c>
      <c r="C4" s="101">
        <f>males!F1</f>
        <v>3</v>
      </c>
      <c r="D4" s="103">
        <f>IF(males!G3&gt;0,males!G3,"")</f>
        <v>506.75675675675677</v>
      </c>
      <c r="E4" s="118">
        <f>IF(males!G6&gt;0,males!G6,"")</f>
        <v>27.702702702702702</v>
      </c>
      <c r="F4" s="118">
        <f>IF(males!G7&gt;0,males!G7,"")</f>
        <v>19.36936936936937</v>
      </c>
      <c r="G4" s="118">
        <f>IF(males!G8&gt;0,males!G8,"")</f>
        <v>33.783783783783782</v>
      </c>
      <c r="H4" s="118">
        <f>IF(males!G9&gt;0,males!G9,"")</f>
        <v>13.063063063063062</v>
      </c>
      <c r="I4" s="118">
        <f>IF(males!G10&gt;0,males!G10,"")</f>
        <v>78.603603603603602</v>
      </c>
      <c r="J4" s="119">
        <f>IF(males!G13&gt;0,males!G13,"")</f>
        <v>49.324324324324323</v>
      </c>
      <c r="K4" s="118">
        <f>IF(males!G14&gt;0,males!G14,"")</f>
        <v>52.477477477477485</v>
      </c>
      <c r="L4" s="118">
        <f>IF(males!G15&gt;0,males!G15,"")</f>
        <v>43.018018018018026</v>
      </c>
      <c r="M4" s="118">
        <f>IF(males!G16&gt;0,males!G16,"")</f>
        <v>54.95495495495495</v>
      </c>
      <c r="N4" s="118">
        <f>IF(males!G17&gt;0,males!G17,"")</f>
        <v>28.153153153153156</v>
      </c>
      <c r="O4" s="118">
        <f>IF(males!G18&gt;0,males!G18,"")</f>
        <v>38.513513513513523</v>
      </c>
      <c r="P4" s="118">
        <f>IF(males!G19&gt;0,males!G19,"")</f>
        <v>4.0540540540540544</v>
      </c>
      <c r="Q4" s="118">
        <f>IF(males!G20&gt;0,males!G20,"")</f>
        <v>7.4324324324324325</v>
      </c>
      <c r="R4" s="118">
        <f>IF(males!G23&gt;0,males!G23,"")</f>
        <v>31.306306306306308</v>
      </c>
      <c r="S4" s="118">
        <f>IF(males!G24&gt;0,males!G24,"")</f>
        <v>6.0810810810810816</v>
      </c>
      <c r="T4" s="118">
        <f>IF(males!G27&gt;0,males!G27,"")</f>
        <v>29.054054054054056</v>
      </c>
      <c r="U4" s="118">
        <f>IF(males!G28&gt;0,males!G28,"")</f>
        <v>4.7297297297297298</v>
      </c>
      <c r="V4" s="118">
        <f>IF(males!G31&gt;0,males!G31,"")</f>
        <v>29.054054054054056</v>
      </c>
      <c r="W4" s="118">
        <f>IF(males!G32&gt;0,males!G32,"")</f>
        <v>4.5045045045045047</v>
      </c>
      <c r="X4" s="118">
        <f>IF(males!G35&gt;0,males!G35,"")</f>
        <v>35.585585585585591</v>
      </c>
      <c r="Y4" s="118">
        <f>IF(males!G36&gt;0,males!G36,"")</f>
        <v>7.4324324324324325</v>
      </c>
    </row>
    <row r="5" spans="1:25" ht="25.5" x14ac:dyDescent="0.2">
      <c r="A5" s="127" t="str">
        <f>'males_stats (μm)'!A$2</f>
        <v>Echiniscus attenboroughi</v>
      </c>
      <c r="B5" s="129" t="str">
        <f>'males_stats (μm)'!B$2</f>
        <v>ZA.015+436</v>
      </c>
      <c r="C5" s="101">
        <f>males!H1</f>
        <v>4</v>
      </c>
      <c r="D5" s="103">
        <f>IF(males!I3&gt;0,males!I3,"")</f>
        <v>513.15789473684208</v>
      </c>
      <c r="E5" s="118">
        <f>IF(males!I6&gt;0,males!I6,"")</f>
        <v>27.412280701754383</v>
      </c>
      <c r="F5" s="118">
        <f>IF(males!I7&gt;0,males!I7,"")</f>
        <v>18.201754385964914</v>
      </c>
      <c r="G5" s="118">
        <f>IF(males!I8&gt;0,males!I8,"")</f>
        <v>44.078947368421055</v>
      </c>
      <c r="H5" s="118">
        <f>IF(males!I9&gt;0,males!I9,"")</f>
        <v>14.254385964912281</v>
      </c>
      <c r="I5" s="118">
        <f>IF(males!I10&gt;0,males!I10,"")</f>
        <v>80.26315789473685</v>
      </c>
      <c r="J5" s="119">
        <f>IF(males!I13&gt;0,males!I13,"")</f>
        <v>43.201754385964911</v>
      </c>
      <c r="K5" s="118">
        <f>IF(males!I14&gt;0,males!I14,"")</f>
        <v>54.824561403508767</v>
      </c>
      <c r="L5" s="118">
        <f>IF(males!I15&gt;0,males!I15,"")</f>
        <v>49.780701754385966</v>
      </c>
      <c r="M5" s="118">
        <f>IF(males!I16&gt;0,males!I16,"")</f>
        <v>50</v>
      </c>
      <c r="N5" s="118">
        <f>IF(males!I17&gt;0,males!I17,"")</f>
        <v>36.184210526315788</v>
      </c>
      <c r="O5" s="118">
        <f>IF(males!I18&gt;0,males!I18,"")</f>
        <v>38.377192982456137</v>
      </c>
      <c r="P5" s="118">
        <f>IF(males!I19&gt;0,males!I19,"")</f>
        <v>4.3859649122807012</v>
      </c>
      <c r="Q5" s="118">
        <f>IF(males!I20&gt;0,males!I20,"")</f>
        <v>7.8947368421052628</v>
      </c>
      <c r="R5" s="118">
        <f>IF(males!I23&gt;0,males!I23,"")</f>
        <v>30.701754385964914</v>
      </c>
      <c r="S5" s="118">
        <f>IF(males!I24&gt;0,males!I24,"")</f>
        <v>5.0438596491228065</v>
      </c>
      <c r="T5" s="118">
        <f>IF(males!I27&gt;0,males!I27,"")</f>
        <v>30.043859649122805</v>
      </c>
      <c r="U5" s="118">
        <f>IF(males!I28&gt;0,males!I28,"")</f>
        <v>4.6052631578947363</v>
      </c>
      <c r="V5" s="118">
        <f>IF(males!I31&gt;0,males!I31,"")</f>
        <v>29.166666666666668</v>
      </c>
      <c r="W5" s="118">
        <f>IF(males!I32&gt;0,males!I32,"")</f>
        <v>4.8245614035087723</v>
      </c>
      <c r="X5" s="118">
        <f>IF(males!I35&gt;0,males!I35,"")</f>
        <v>34.868421052631575</v>
      </c>
      <c r="Y5" s="118">
        <f>IF(males!I36&gt;0,males!I36,"")</f>
        <v>6.7982456140350882</v>
      </c>
    </row>
    <row r="6" spans="1:25" ht="25.5" x14ac:dyDescent="0.2">
      <c r="A6" s="127" t="str">
        <f>'males_stats (μm)'!A$2</f>
        <v>Echiniscus attenboroughi</v>
      </c>
      <c r="B6" s="129" t="str">
        <f>'males_stats (μm)'!B$2</f>
        <v>ZA.015+436</v>
      </c>
      <c r="C6" s="101">
        <f>males!J1</f>
        <v>5</v>
      </c>
      <c r="D6" s="103">
        <f>IF(males!K3&gt;0,males!K3,"")</f>
        <v>441.1764705882353</v>
      </c>
      <c r="E6" s="118">
        <f>IF(males!K6&gt;0,males!K6,"")</f>
        <v>24.019607843137258</v>
      </c>
      <c r="F6" s="118">
        <f>IF(males!K7&gt;0,males!K7,"")</f>
        <v>16.421568627450984</v>
      </c>
      <c r="G6" s="118">
        <f>IF(males!K8&gt;0,males!K8,"")</f>
        <v>40.196078431372548</v>
      </c>
      <c r="H6" s="118">
        <f>IF(males!K9&gt;0,males!K9,"")</f>
        <v>11.519607843137255</v>
      </c>
      <c r="I6" s="118">
        <f>IF(males!K10&gt;0,males!K10,"")</f>
        <v>79.656862745098039</v>
      </c>
      <c r="J6" s="119">
        <f>IF(males!K13&gt;0,males!K13,"")</f>
        <v>35.294117647058826</v>
      </c>
      <c r="K6" s="118">
        <f>IF(males!K14&gt;0,males!K14,"")</f>
        <v>40.441176470588239</v>
      </c>
      <c r="L6" s="118">
        <f>IF(males!K15&gt;0,males!K15,"")</f>
        <v>40.196078431372548</v>
      </c>
      <c r="M6" s="118">
        <f>IF(males!K16&gt;0,males!K16,"")</f>
        <v>41.911764705882362</v>
      </c>
      <c r="N6" s="118">
        <f>IF(males!K17&gt;0,males!K17,"")</f>
        <v>32.843137254901968</v>
      </c>
      <c r="O6" s="118">
        <f>IF(males!K18&gt;0,males!K18,"")</f>
        <v>32.843137254901968</v>
      </c>
      <c r="P6" s="118">
        <f>IF(males!K19&gt;0,males!K19,"")</f>
        <v>4.4117647058823533</v>
      </c>
      <c r="Q6" s="118">
        <f>IF(males!K20&gt;0,males!K20,"")</f>
        <v>7.598039215686275</v>
      </c>
      <c r="R6" s="118">
        <f>IF(males!K23&gt;0,males!K23,"")</f>
        <v>31.86274509803922</v>
      </c>
      <c r="S6" s="118">
        <f>IF(males!K24&gt;0,males!K24,"")</f>
        <v>5.1470588235294121</v>
      </c>
      <c r="T6" s="118">
        <f>IF(males!K27&gt;0,males!K27,"")</f>
        <v>30.882352941176471</v>
      </c>
      <c r="U6" s="118">
        <f>IF(males!K28&gt;0,males!K28,"")</f>
        <v>4.9019607843137258</v>
      </c>
      <c r="V6" s="118">
        <f>IF(males!K31&gt;0,males!K31,"")</f>
        <v>30.3921568627451</v>
      </c>
      <c r="W6" s="118">
        <f>IF(males!K32&gt;0,males!K32,"")</f>
        <v>4.6568627450980395</v>
      </c>
      <c r="X6" s="118">
        <f>IF(males!K35&gt;0,males!K35,"")</f>
        <v>35.294117647058826</v>
      </c>
      <c r="Y6" s="118" t="str">
        <f>IF(males!K36&gt;0,males!K36,"")</f>
        <v/>
      </c>
    </row>
    <row r="7" spans="1:25" ht="25.5" x14ac:dyDescent="0.2">
      <c r="A7" s="127" t="str">
        <f>'males_stats (μm)'!A$2</f>
        <v>Echiniscus attenboroughi</v>
      </c>
      <c r="B7" s="129" t="str">
        <f>'males_stats (μm)'!B$2</f>
        <v>ZA.015+436</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IF(males!M13&gt;0,males!M13,"")</f>
        <v/>
      </c>
      <c r="K7" s="118" t="str">
        <f>IF(males!M14&gt;0,males!M14,"")</f>
        <v/>
      </c>
      <c r="L7" s="118" t="str">
        <f>IF(males!M15&gt;0,males!M15,"")</f>
        <v/>
      </c>
      <c r="M7" s="118" t="str">
        <f>IF(males!M16&gt;0,males!M16,"")</f>
        <v/>
      </c>
      <c r="N7" s="118" t="str">
        <f>IF(males!M17&gt;0,males!M17,"")</f>
        <v/>
      </c>
      <c r="O7" s="118" t="str">
        <f>IF(males!M18&gt;0,males!M18,"")</f>
        <v/>
      </c>
      <c r="P7" s="118" t="str">
        <f>IF(males!M19&gt;0,males!M19,"")</f>
        <v/>
      </c>
      <c r="Q7" s="118" t="str">
        <f>IF(males!M20&gt;0,males!M20,"")</f>
        <v/>
      </c>
      <c r="R7" s="118" t="str">
        <f>IF(males!M23&gt;0,males!M23,"")</f>
        <v/>
      </c>
      <c r="S7" s="118" t="str">
        <f>IF(males!M24&gt;0,males!M24,"")</f>
        <v/>
      </c>
      <c r="T7" s="118" t="str">
        <f>IF(males!M27&gt;0,males!M27,"")</f>
        <v/>
      </c>
      <c r="U7" s="118" t="str">
        <f>IF(males!M28&gt;0,males!M28,"")</f>
        <v/>
      </c>
      <c r="V7" s="118" t="str">
        <f>IF(males!M31&gt;0,males!M31,"")</f>
        <v/>
      </c>
      <c r="W7" s="118" t="str">
        <f>IF(males!M32&gt;0,males!M32,"")</f>
        <v/>
      </c>
      <c r="X7" s="118" t="str">
        <f>IF(males!M35&gt;0,males!M35,"")</f>
        <v/>
      </c>
      <c r="Y7" s="118" t="str">
        <f>IF(males!M36&gt;0,males!M36,"")</f>
        <v/>
      </c>
    </row>
    <row r="8" spans="1:25" ht="25.5" x14ac:dyDescent="0.2">
      <c r="A8" s="127" t="str">
        <f>'males_stats (μm)'!A$2</f>
        <v>Echiniscus attenboroughi</v>
      </c>
      <c r="B8" s="129" t="str">
        <f>'males_stats (μm)'!B$2</f>
        <v>ZA.015+436</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IF(males!O13&gt;0,males!O13,"")</f>
        <v/>
      </c>
      <c r="K8" s="118" t="str">
        <f>IF(males!O14&gt;0,males!O14,"")</f>
        <v/>
      </c>
      <c r="L8" s="118" t="str">
        <f>IF(males!O15&gt;0,males!O15,"")</f>
        <v/>
      </c>
      <c r="M8" s="118" t="str">
        <f>IF(males!O16&gt;0,males!O16,"")</f>
        <v/>
      </c>
      <c r="N8" s="118" t="str">
        <f>IF(males!O17&gt;0,males!O17,"")</f>
        <v/>
      </c>
      <c r="O8" s="118" t="str">
        <f>IF(males!O18&gt;0,males!O18,"")</f>
        <v/>
      </c>
      <c r="P8" s="118" t="str">
        <f>IF(males!O19&gt;0,males!O19,"")</f>
        <v/>
      </c>
      <c r="Q8" s="118" t="str">
        <f>IF(males!O20&gt;0,males!O20,"")</f>
        <v/>
      </c>
      <c r="R8" s="118" t="str">
        <f>IF(males!O23&gt;0,males!O23,"")</f>
        <v/>
      </c>
      <c r="S8" s="118" t="str">
        <f>IF(males!O24&gt;0,males!O24,"")</f>
        <v/>
      </c>
      <c r="T8" s="118" t="str">
        <f>IF(males!O27&gt;0,males!O27,"")</f>
        <v/>
      </c>
      <c r="U8" s="118" t="str">
        <f>IF(males!O28&gt;0,males!O28,"")</f>
        <v/>
      </c>
      <c r="V8" s="118" t="str">
        <f>IF(males!O31&gt;0,males!O31,"")</f>
        <v/>
      </c>
      <c r="W8" s="118" t="str">
        <f>IF(males!O32&gt;0,males!O32,"")</f>
        <v/>
      </c>
      <c r="X8" s="118" t="str">
        <f>IF(males!O35&gt;0,males!O35,"")</f>
        <v/>
      </c>
      <c r="Y8" s="118" t="str">
        <f>IF(males!O36&gt;0,males!O36,"")</f>
        <v/>
      </c>
    </row>
    <row r="9" spans="1:25" ht="25.5" x14ac:dyDescent="0.2">
      <c r="A9" s="127" t="str">
        <f>'males_stats (μm)'!A$2</f>
        <v>Echiniscus attenboroughi</v>
      </c>
      <c r="B9" s="129" t="str">
        <f>'males_stats (μm)'!B$2</f>
        <v>ZA.015+436</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IF(males!Q13&gt;0,males!Q13,"")</f>
        <v/>
      </c>
      <c r="K9" s="118" t="str">
        <f>IF(males!Q14&gt;0,males!Q14,"")</f>
        <v/>
      </c>
      <c r="L9" s="118" t="str">
        <f>IF(males!Q15&gt;0,males!Q15,"")</f>
        <v/>
      </c>
      <c r="M9" s="118" t="str">
        <f>IF(males!Q16&gt;0,males!Q16,"")</f>
        <v/>
      </c>
      <c r="N9" s="118" t="str">
        <f>IF(males!Q17&gt;0,males!Q17,"")</f>
        <v/>
      </c>
      <c r="O9" s="118" t="str">
        <f>IF(males!Q18&gt;0,males!Q18,"")</f>
        <v/>
      </c>
      <c r="P9" s="118" t="str">
        <f>IF(males!Q19&gt;0,males!Q19,"")</f>
        <v/>
      </c>
      <c r="Q9" s="118" t="str">
        <f>IF(males!Q20&gt;0,males!Q20,"")</f>
        <v/>
      </c>
      <c r="R9" s="118" t="str">
        <f>IF(males!Q23&gt;0,males!Q23,"")</f>
        <v/>
      </c>
      <c r="S9" s="118" t="str">
        <f>IF(males!Q24&gt;0,males!Q24,"")</f>
        <v/>
      </c>
      <c r="T9" s="118" t="str">
        <f>IF(males!Q27&gt;0,males!Q27,"")</f>
        <v/>
      </c>
      <c r="U9" s="118" t="str">
        <f>IF(males!Q28&gt;0,males!Q28,"")</f>
        <v/>
      </c>
      <c r="V9" s="118" t="str">
        <f>IF(males!Q31&gt;0,males!Q31,"")</f>
        <v/>
      </c>
      <c r="W9" s="118" t="str">
        <f>IF(males!Q32&gt;0,males!Q32,"")</f>
        <v/>
      </c>
      <c r="X9" s="118" t="str">
        <f>IF(males!Q35&gt;0,males!Q35,"")</f>
        <v/>
      </c>
      <c r="Y9" s="118" t="str">
        <f>IF(males!Q36&gt;0,males!Q36,"")</f>
        <v/>
      </c>
    </row>
    <row r="10" spans="1:25" ht="25.5" x14ac:dyDescent="0.2">
      <c r="A10" s="127" t="str">
        <f>'males_stats (μm)'!A$2</f>
        <v>Echiniscus attenboroughi</v>
      </c>
      <c r="B10" s="129" t="str">
        <f>'males_stats (μm)'!B$2</f>
        <v>ZA.015+436</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IF(males!S13&gt;0,males!S13,"")</f>
        <v/>
      </c>
      <c r="K10" s="118" t="str">
        <f>IF(males!S14&gt;0,males!S14,"")</f>
        <v/>
      </c>
      <c r="L10" s="118" t="str">
        <f>IF(males!S15&gt;0,males!S15,"")</f>
        <v/>
      </c>
      <c r="M10" s="118" t="str">
        <f>IF(males!S16&gt;0,males!S16,"")</f>
        <v/>
      </c>
      <c r="N10" s="118" t="str">
        <f>IF(males!S17&gt;0,males!S17,"")</f>
        <v/>
      </c>
      <c r="O10" s="118" t="str">
        <f>IF(males!S18&gt;0,males!S18,"")</f>
        <v/>
      </c>
      <c r="P10" s="118" t="str">
        <f>IF(males!S19&gt;0,males!S19,"")</f>
        <v/>
      </c>
      <c r="Q10" s="118" t="str">
        <f>IF(males!S20&gt;0,males!S20,"")</f>
        <v/>
      </c>
      <c r="R10" s="118" t="str">
        <f>IF(males!S23&gt;0,males!S23,"")</f>
        <v/>
      </c>
      <c r="S10" s="118" t="str">
        <f>IF(males!S24&gt;0,males!S24,"")</f>
        <v/>
      </c>
      <c r="T10" s="118" t="str">
        <f>IF(males!S27&gt;0,males!S27,"")</f>
        <v/>
      </c>
      <c r="U10" s="118" t="str">
        <f>IF(males!S28&gt;0,males!S28,"")</f>
        <v/>
      </c>
      <c r="V10" s="118" t="str">
        <f>IF(males!S31&gt;0,males!S31,"")</f>
        <v/>
      </c>
      <c r="W10" s="118" t="str">
        <f>IF(males!S32&gt;0,males!S32,"")</f>
        <v/>
      </c>
      <c r="X10" s="118" t="str">
        <f>IF(males!S35&gt;0,males!S35,"")</f>
        <v/>
      </c>
      <c r="Y10" s="118" t="str">
        <f>IF(males!S36&gt;0,males!S36,"")</f>
        <v/>
      </c>
    </row>
    <row r="11" spans="1:25" ht="25.5" x14ac:dyDescent="0.2">
      <c r="A11" s="127" t="str">
        <f>'males_stats (μm)'!A$2</f>
        <v>Echiniscus attenboroughi</v>
      </c>
      <c r="B11" s="129" t="str">
        <f>'males_stats (μm)'!B$2</f>
        <v>ZA.015+436</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IF(males!U13&gt;0,males!U13,"")</f>
        <v/>
      </c>
      <c r="K11" s="118" t="str">
        <f>IF(males!U14&gt;0,males!U14,"")</f>
        <v/>
      </c>
      <c r="L11" s="118" t="str">
        <f>IF(males!U15&gt;0,males!U15,"")</f>
        <v/>
      </c>
      <c r="M11" s="118" t="str">
        <f>IF(males!U16&gt;0,males!U16,"")</f>
        <v/>
      </c>
      <c r="N11" s="118" t="str">
        <f>IF(males!U17&gt;0,males!U17,"")</f>
        <v/>
      </c>
      <c r="O11" s="118" t="str">
        <f>IF(males!U18&gt;0,males!U18,"")</f>
        <v/>
      </c>
      <c r="P11" s="118" t="str">
        <f>IF(males!U19&gt;0,males!U19,"")</f>
        <v/>
      </c>
      <c r="Q11" s="118" t="str">
        <f>IF(males!U20&gt;0,males!U20,"")</f>
        <v/>
      </c>
      <c r="R11" s="118" t="str">
        <f>IF(males!U23&gt;0,males!U23,"")</f>
        <v/>
      </c>
      <c r="S11" s="118" t="str">
        <f>IF(males!U24&gt;0,males!U24,"")</f>
        <v/>
      </c>
      <c r="T11" s="118" t="str">
        <f>IF(males!U27&gt;0,males!U27,"")</f>
        <v/>
      </c>
      <c r="U11" s="118" t="str">
        <f>IF(males!U28&gt;0,males!U28,"")</f>
        <v/>
      </c>
      <c r="V11" s="118" t="str">
        <f>IF(males!U31&gt;0,males!U31,"")</f>
        <v/>
      </c>
      <c r="W11" s="118" t="str">
        <f>IF(males!U32&gt;0,males!U32,"")</f>
        <v/>
      </c>
      <c r="X11" s="118" t="str">
        <f>IF(males!U35&gt;0,males!U35,"")</f>
        <v/>
      </c>
      <c r="Y11" s="118" t="str">
        <f>IF(males!U36&gt;0,males!U36,"")</f>
        <v/>
      </c>
    </row>
    <row r="12" spans="1:25" ht="25.5" x14ac:dyDescent="0.2">
      <c r="A12" s="127" t="str">
        <f>'males_stats (μm)'!A$2</f>
        <v>Echiniscus attenboroughi</v>
      </c>
      <c r="B12" s="129" t="str">
        <f>'males_stats (μm)'!B$2</f>
        <v>ZA.015+436</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IF(males!W13&gt;0,males!W13,"")</f>
        <v/>
      </c>
      <c r="K12" s="118" t="str">
        <f>IF(males!W14&gt;0,males!W14,"")</f>
        <v/>
      </c>
      <c r="L12" s="118" t="str">
        <f>IF(males!W15&gt;0,males!W15,"")</f>
        <v/>
      </c>
      <c r="M12" s="118" t="str">
        <f>IF(males!W16&gt;0,males!W16,"")</f>
        <v/>
      </c>
      <c r="N12" s="118" t="str">
        <f>IF(males!W17&gt;0,males!W17,"")</f>
        <v/>
      </c>
      <c r="O12" s="118" t="str">
        <f>IF(males!W18&gt;0,males!W18,"")</f>
        <v/>
      </c>
      <c r="P12" s="118" t="str">
        <f>IF(males!W19&gt;0,males!W19,"")</f>
        <v/>
      </c>
      <c r="Q12" s="118" t="str">
        <f>IF(males!W20&gt;0,males!W20,"")</f>
        <v/>
      </c>
      <c r="R12" s="118" t="str">
        <f>IF(males!W23&gt;0,males!W23,"")</f>
        <v/>
      </c>
      <c r="S12" s="118" t="str">
        <f>IF(males!W24&gt;0,males!W24,"")</f>
        <v/>
      </c>
      <c r="T12" s="118" t="str">
        <f>IF(males!W27&gt;0,males!W27,"")</f>
        <v/>
      </c>
      <c r="U12" s="118" t="str">
        <f>IF(males!W28&gt;0,males!W28,"")</f>
        <v/>
      </c>
      <c r="V12" s="118" t="str">
        <f>IF(males!W31&gt;0,males!W31,"")</f>
        <v/>
      </c>
      <c r="W12" s="118" t="str">
        <f>IF(males!W32&gt;0,males!W32,"")</f>
        <v/>
      </c>
      <c r="X12" s="118" t="str">
        <f>IF(males!W35&gt;0,males!W35,"")</f>
        <v/>
      </c>
      <c r="Y12" s="118" t="str">
        <f>IF(males!W36&gt;0,males!W36,"")</f>
        <v/>
      </c>
    </row>
    <row r="13" spans="1:25" ht="25.5" x14ac:dyDescent="0.2">
      <c r="A13" s="127" t="str">
        <f>'males_stats (μm)'!A$2</f>
        <v>Echiniscus attenboroughi</v>
      </c>
      <c r="B13" s="129" t="str">
        <f>'males_stats (μm)'!B$2</f>
        <v>ZA.015+436</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IF(males!Y13&gt;0,males!Y13,"")</f>
        <v/>
      </c>
      <c r="K13" s="118" t="str">
        <f>IF(males!Y14&gt;0,males!Y14,"")</f>
        <v/>
      </c>
      <c r="L13" s="118" t="str">
        <f>IF(males!Y15&gt;0,males!Y15,"")</f>
        <v/>
      </c>
      <c r="M13" s="118" t="str">
        <f>IF(males!Y16&gt;0,males!Y16,"")</f>
        <v/>
      </c>
      <c r="N13" s="118" t="str">
        <f>IF(males!Y17&gt;0,males!Y17,"")</f>
        <v/>
      </c>
      <c r="O13" s="118" t="str">
        <f>IF(males!Y18&gt;0,males!Y18,"")</f>
        <v/>
      </c>
      <c r="P13" s="118" t="str">
        <f>IF(males!Y19&gt;0,males!Y19,"")</f>
        <v/>
      </c>
      <c r="Q13" s="118" t="str">
        <f>IF(males!Y20&gt;0,males!Y20,"")</f>
        <v/>
      </c>
      <c r="R13" s="118" t="str">
        <f>IF(males!Y23&gt;0,males!Y23,"")</f>
        <v/>
      </c>
      <c r="S13" s="118" t="str">
        <f>IF(males!Y24&gt;0,males!Y24,"")</f>
        <v/>
      </c>
      <c r="T13" s="118" t="str">
        <f>IF(males!Y27&gt;0,males!Y27,"")</f>
        <v/>
      </c>
      <c r="U13" s="118" t="str">
        <f>IF(males!Y28&gt;0,males!Y28,"")</f>
        <v/>
      </c>
      <c r="V13" s="118" t="str">
        <f>IF(males!Y31&gt;0,males!Y31,"")</f>
        <v/>
      </c>
      <c r="W13" s="118" t="str">
        <f>IF(males!Y32&gt;0,males!Y32,"")</f>
        <v/>
      </c>
      <c r="X13" s="118" t="str">
        <f>IF(males!Y35&gt;0,males!Y35,"")</f>
        <v/>
      </c>
      <c r="Y13" s="118" t="str">
        <f>IF(males!Y36&gt;0,males!Y36,"")</f>
        <v/>
      </c>
    </row>
    <row r="14" spans="1:25" ht="25.5" x14ac:dyDescent="0.2">
      <c r="A14" s="127" t="str">
        <f>'males_stats (μm)'!A$2</f>
        <v>Echiniscus attenboroughi</v>
      </c>
      <c r="B14" s="129" t="str">
        <f>'males_stats (μm)'!B$2</f>
        <v>ZA.015+436</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IF(males!AA13&gt;0,males!AA13,"")</f>
        <v/>
      </c>
      <c r="K14" s="118" t="str">
        <f>IF(males!AA14&gt;0,males!AA14,"")</f>
        <v/>
      </c>
      <c r="L14" s="118" t="str">
        <f>IF(males!AA15&gt;0,males!AA15,"")</f>
        <v/>
      </c>
      <c r="M14" s="118" t="str">
        <f>IF(males!AA16&gt;0,males!AA16,"")</f>
        <v/>
      </c>
      <c r="N14" s="118" t="str">
        <f>IF(males!AA17&gt;0,males!AA17,"")</f>
        <v/>
      </c>
      <c r="O14" s="118" t="str">
        <f>IF(males!AA18&gt;0,males!AA18,"")</f>
        <v/>
      </c>
      <c r="P14" s="118" t="str">
        <f>IF(males!AA19&gt;0,males!AA19,"")</f>
        <v/>
      </c>
      <c r="Q14" s="118" t="str">
        <f>IF(males!AA20&gt;0,males!AA20,"")</f>
        <v/>
      </c>
      <c r="R14" s="118" t="str">
        <f>IF(males!AA23&gt;0,males!AA23,"")</f>
        <v/>
      </c>
      <c r="S14" s="118" t="str">
        <f>IF(males!AA24&gt;0,males!AA24,"")</f>
        <v/>
      </c>
      <c r="T14" s="118" t="str">
        <f>IF(males!AA27&gt;0,males!AA27,"")</f>
        <v/>
      </c>
      <c r="U14" s="118" t="str">
        <f>IF(males!AA28&gt;0,males!AA28,"")</f>
        <v/>
      </c>
      <c r="V14" s="118" t="str">
        <f>IF(males!AA31&gt;0,males!AA31,"")</f>
        <v/>
      </c>
      <c r="W14" s="118" t="str">
        <f>IF(males!AA32&gt;0,males!AA32,"")</f>
        <v/>
      </c>
      <c r="X14" s="118" t="str">
        <f>IF(males!AA35&gt;0,males!AA35,"")</f>
        <v/>
      </c>
      <c r="Y14" s="118" t="str">
        <f>IF(males!AA36&gt;0,males!AA36,"")</f>
        <v/>
      </c>
    </row>
    <row r="15" spans="1:25" ht="25.5" x14ac:dyDescent="0.2">
      <c r="A15" s="127" t="str">
        <f>'males_stats (μm)'!A$2</f>
        <v>Echiniscus attenboroughi</v>
      </c>
      <c r="B15" s="129" t="str">
        <f>'males_stats (μm)'!B$2</f>
        <v>ZA.015+436</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IF(males!AC13&gt;0,males!AC13,"")</f>
        <v/>
      </c>
      <c r="K15" s="118" t="str">
        <f>IF(males!AC14&gt;0,males!AC14,"")</f>
        <v/>
      </c>
      <c r="L15" s="118" t="str">
        <f>IF(males!AC15&gt;0,males!AC15,"")</f>
        <v/>
      </c>
      <c r="M15" s="118" t="str">
        <f>IF(males!AC16&gt;0,males!AC16,"")</f>
        <v/>
      </c>
      <c r="N15" s="118" t="str">
        <f>IF(males!AC17&gt;0,males!AC17,"")</f>
        <v/>
      </c>
      <c r="O15" s="118" t="str">
        <f>IF(males!AC18&gt;0,males!AC18,"")</f>
        <v/>
      </c>
      <c r="P15" s="118" t="str">
        <f>IF(males!AC19&gt;0,males!AC19,"")</f>
        <v/>
      </c>
      <c r="Q15" s="118" t="str">
        <f>IF(males!AC20&gt;0,males!AC20,"")</f>
        <v/>
      </c>
      <c r="R15" s="118" t="str">
        <f>IF(males!AC23&gt;0,males!AC23,"")</f>
        <v/>
      </c>
      <c r="S15" s="118" t="str">
        <f>IF(males!AC24&gt;0,males!AC24,"")</f>
        <v/>
      </c>
      <c r="T15" s="118" t="str">
        <f>IF(males!AC27&gt;0,males!AC27,"")</f>
        <v/>
      </c>
      <c r="U15" s="118" t="str">
        <f>IF(males!AC28&gt;0,males!AC28,"")</f>
        <v/>
      </c>
      <c r="V15" s="118" t="str">
        <f>IF(males!AC31&gt;0,males!AC31,"")</f>
        <v/>
      </c>
      <c r="W15" s="118" t="str">
        <f>IF(males!AC32&gt;0,males!AC32,"")</f>
        <v/>
      </c>
      <c r="X15" s="118" t="str">
        <f>IF(males!AC35&gt;0,males!AC35,"")</f>
        <v/>
      </c>
      <c r="Y15" s="118" t="str">
        <f>IF(males!AC36&gt;0,males!AC36,"")</f>
        <v/>
      </c>
    </row>
    <row r="16" spans="1:25" ht="25.5" x14ac:dyDescent="0.2">
      <c r="A16" s="127" t="str">
        <f>'males_stats (μm)'!A$2</f>
        <v>Echiniscus attenboroughi</v>
      </c>
      <c r="B16" s="129" t="str">
        <f>'males_stats (μm)'!B$2</f>
        <v>ZA.015+436</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IF(males!AE13&gt;0,males!AE13,"")</f>
        <v/>
      </c>
      <c r="K16" s="118" t="str">
        <f>IF(males!AE14&gt;0,males!AE14,"")</f>
        <v/>
      </c>
      <c r="L16" s="118" t="str">
        <f>IF(males!AE15&gt;0,males!AE15,"")</f>
        <v/>
      </c>
      <c r="M16" s="118" t="str">
        <f>IF(males!AE16&gt;0,males!AE16,"")</f>
        <v/>
      </c>
      <c r="N16" s="118" t="str">
        <f>IF(males!AE17&gt;0,males!AE17,"")</f>
        <v/>
      </c>
      <c r="O16" s="118" t="str">
        <f>IF(males!AE18&gt;0,males!AE18,"")</f>
        <v/>
      </c>
      <c r="P16" s="118" t="str">
        <f>IF(males!AE19&gt;0,males!AE19,"")</f>
        <v/>
      </c>
      <c r="Q16" s="118" t="str">
        <f>IF(males!AE20&gt;0,males!AE20,"")</f>
        <v/>
      </c>
      <c r="R16" s="118" t="str">
        <f>IF(males!AE23&gt;0,males!AE23,"")</f>
        <v/>
      </c>
      <c r="S16" s="118" t="str">
        <f>IF(males!AE24&gt;0,males!AE24,"")</f>
        <v/>
      </c>
      <c r="T16" s="118" t="str">
        <f>IF(males!AE27&gt;0,males!AE27,"")</f>
        <v/>
      </c>
      <c r="U16" s="118" t="str">
        <f>IF(males!AE28&gt;0,males!AE28,"")</f>
        <v/>
      </c>
      <c r="V16" s="118" t="str">
        <f>IF(males!AE31&gt;0,males!AE31,"")</f>
        <v/>
      </c>
      <c r="W16" s="118" t="str">
        <f>IF(males!AE32&gt;0,males!AE32,"")</f>
        <v/>
      </c>
      <c r="X16" s="118" t="str">
        <f>IF(males!AE35&gt;0,males!AE35,"")</f>
        <v/>
      </c>
      <c r="Y16" s="118" t="str">
        <f>IF(males!AE36&gt;0,males!AE36,"")</f>
        <v/>
      </c>
    </row>
    <row r="17" spans="1:25" ht="25.5" x14ac:dyDescent="0.2">
      <c r="A17" s="127" t="str">
        <f>'males_stats (μm)'!A$2</f>
        <v>Echiniscus attenboroughi</v>
      </c>
      <c r="B17" s="129" t="str">
        <f>'males_stats (μm)'!B$2</f>
        <v>ZA.015+436</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IF(males!AG13&gt;0,males!AG13,"")</f>
        <v/>
      </c>
      <c r="K17" s="118" t="str">
        <f>IF(males!AG14&gt;0,males!AG14,"")</f>
        <v/>
      </c>
      <c r="L17" s="118" t="str">
        <f>IF(males!AG15&gt;0,males!AG15,"")</f>
        <v/>
      </c>
      <c r="M17" s="118" t="str">
        <f>IF(males!AG16&gt;0,males!AG16,"")</f>
        <v/>
      </c>
      <c r="N17" s="118" t="str">
        <f>IF(males!AG17&gt;0,males!AG17,"")</f>
        <v/>
      </c>
      <c r="O17" s="118" t="str">
        <f>IF(males!AG18&gt;0,males!AG18,"")</f>
        <v/>
      </c>
      <c r="P17" s="118" t="str">
        <f>IF(males!AG19&gt;0,males!AG19,"")</f>
        <v/>
      </c>
      <c r="Q17" s="118" t="str">
        <f>IF(males!AG20&gt;0,males!AG20,"")</f>
        <v/>
      </c>
      <c r="R17" s="118" t="str">
        <f>IF(males!AG23&gt;0,males!AG23,"")</f>
        <v/>
      </c>
      <c r="S17" s="118" t="str">
        <f>IF(males!AG24&gt;0,males!AG24,"")</f>
        <v/>
      </c>
      <c r="T17" s="118" t="str">
        <f>IF(males!AG27&gt;0,males!AG27,"")</f>
        <v/>
      </c>
      <c r="U17" s="118" t="str">
        <f>IF(males!AG28&gt;0,males!AG28,"")</f>
        <v/>
      </c>
      <c r="V17" s="118" t="str">
        <f>IF(males!AG31&gt;0,males!AG31,"")</f>
        <v/>
      </c>
      <c r="W17" s="118" t="str">
        <f>IF(males!AG32&gt;0,males!AG32,"")</f>
        <v/>
      </c>
      <c r="X17" s="118" t="str">
        <f>IF(males!AG35&gt;0,males!AG35,"")</f>
        <v/>
      </c>
      <c r="Y17" s="118" t="str">
        <f>IF(males!AG36&gt;0,males!AG36,"")</f>
        <v/>
      </c>
    </row>
    <row r="18" spans="1:25" ht="25.5" x14ac:dyDescent="0.2">
      <c r="A18" s="127" t="str">
        <f>'males_stats (μm)'!A$2</f>
        <v>Echiniscus attenboroughi</v>
      </c>
      <c r="B18" s="129" t="str">
        <f>'males_stats (μm)'!B$2</f>
        <v>ZA.015+436</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IF(males!AI13&gt;0,males!AI13,"")</f>
        <v/>
      </c>
      <c r="K18" s="118" t="str">
        <f>IF(males!AI14&gt;0,males!AI14,"")</f>
        <v/>
      </c>
      <c r="L18" s="118" t="str">
        <f>IF(males!AI15&gt;0,males!AI15,"")</f>
        <v/>
      </c>
      <c r="M18" s="118" t="str">
        <f>IF(males!AI16&gt;0,males!AI16,"")</f>
        <v/>
      </c>
      <c r="N18" s="118" t="str">
        <f>IF(males!AI17&gt;0,males!AI17,"")</f>
        <v/>
      </c>
      <c r="O18" s="118" t="str">
        <f>IF(males!AI18&gt;0,males!AI18,"")</f>
        <v/>
      </c>
      <c r="P18" s="118" t="str">
        <f>IF(males!AI19&gt;0,males!AI19,"")</f>
        <v/>
      </c>
      <c r="Q18" s="118" t="str">
        <f>IF(males!AI20&gt;0,males!AI20,"")</f>
        <v/>
      </c>
      <c r="R18" s="118" t="str">
        <f>IF(males!AI23&gt;0,males!AI23,"")</f>
        <v/>
      </c>
      <c r="S18" s="118" t="str">
        <f>IF(males!AI24&gt;0,males!AI24,"")</f>
        <v/>
      </c>
      <c r="T18" s="118" t="str">
        <f>IF(males!AI27&gt;0,males!AI27,"")</f>
        <v/>
      </c>
      <c r="U18" s="118" t="str">
        <f>IF(males!AI28&gt;0,males!AI28,"")</f>
        <v/>
      </c>
      <c r="V18" s="118" t="str">
        <f>IF(males!AI31&gt;0,males!AI31,"")</f>
        <v/>
      </c>
      <c r="W18" s="118" t="str">
        <f>IF(males!AI32&gt;0,males!AI32,"")</f>
        <v/>
      </c>
      <c r="X18" s="118" t="str">
        <f>IF(males!AI35&gt;0,males!AI35,"")</f>
        <v/>
      </c>
      <c r="Y18" s="118" t="str">
        <f>IF(males!AI36&gt;0,males!AI36,"")</f>
        <v/>
      </c>
    </row>
    <row r="19" spans="1:25" ht="25.5" x14ac:dyDescent="0.2">
      <c r="A19" s="127" t="str">
        <f>'males_stats (μm)'!A$2</f>
        <v>Echiniscus attenboroughi</v>
      </c>
      <c r="B19" s="129" t="str">
        <f>'males_stats (μm)'!B$2</f>
        <v>ZA.015+436</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IF(males!AK13&gt;0,males!AK13,"")</f>
        <v/>
      </c>
      <c r="K19" s="118" t="str">
        <f>IF(males!AK14&gt;0,males!AK14,"")</f>
        <v/>
      </c>
      <c r="L19" s="118" t="str">
        <f>IF(males!AK15&gt;0,males!AK15,"")</f>
        <v/>
      </c>
      <c r="M19" s="118" t="str">
        <f>IF(males!AK16&gt;0,males!AK16,"")</f>
        <v/>
      </c>
      <c r="N19" s="118" t="str">
        <f>IF(males!AK17&gt;0,males!AK17,"")</f>
        <v/>
      </c>
      <c r="O19" s="118" t="str">
        <f>IF(males!AK18&gt;0,males!AK18,"")</f>
        <v/>
      </c>
      <c r="P19" s="118" t="str">
        <f>IF(males!AK19&gt;0,males!AK19,"")</f>
        <v/>
      </c>
      <c r="Q19" s="118" t="str">
        <f>IF(males!AK20&gt;0,males!AK20,"")</f>
        <v/>
      </c>
      <c r="R19" s="118" t="str">
        <f>IF(males!AK23&gt;0,males!AK23,"")</f>
        <v/>
      </c>
      <c r="S19" s="118" t="str">
        <f>IF(males!AK24&gt;0,males!AK24,"")</f>
        <v/>
      </c>
      <c r="T19" s="118" t="str">
        <f>IF(males!AK27&gt;0,males!AK27,"")</f>
        <v/>
      </c>
      <c r="U19" s="118" t="str">
        <f>IF(males!AK28&gt;0,males!AK28,"")</f>
        <v/>
      </c>
      <c r="V19" s="118" t="str">
        <f>IF(males!AK31&gt;0,males!AK31,"")</f>
        <v/>
      </c>
      <c r="W19" s="118" t="str">
        <f>IF(males!AK32&gt;0,males!AK32,"")</f>
        <v/>
      </c>
      <c r="X19" s="118" t="str">
        <f>IF(males!AK35&gt;0,males!AK35,"")</f>
        <v/>
      </c>
      <c r="Y19" s="118" t="str">
        <f>IF(males!AK36&gt;0,males!AK36,"")</f>
        <v/>
      </c>
    </row>
    <row r="20" spans="1:25" ht="25.5" x14ac:dyDescent="0.2">
      <c r="A20" s="127" t="str">
        <f>'males_stats (μm)'!A$2</f>
        <v>Echiniscus attenboroughi</v>
      </c>
      <c r="B20" s="129" t="str">
        <f>'males_stats (μm)'!B$2</f>
        <v>ZA.015+436</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IF(males!AM13&gt;0,males!AM13,"")</f>
        <v/>
      </c>
      <c r="K20" s="118" t="str">
        <f>IF(males!AM14&gt;0,males!AM14,"")</f>
        <v/>
      </c>
      <c r="L20" s="118" t="str">
        <f>IF(males!AM15&gt;0,males!AM15,"")</f>
        <v/>
      </c>
      <c r="M20" s="118" t="str">
        <f>IF(males!AM16&gt;0,males!AM16,"")</f>
        <v/>
      </c>
      <c r="N20" s="118" t="str">
        <f>IF(males!AM17&gt;0,males!AM17,"")</f>
        <v/>
      </c>
      <c r="O20" s="118" t="str">
        <f>IF(males!AM18&gt;0,males!AM18,"")</f>
        <v/>
      </c>
      <c r="P20" s="118" t="str">
        <f>IF(males!AM19&gt;0,males!AM19,"")</f>
        <v/>
      </c>
      <c r="Q20" s="118" t="str">
        <f>IF(males!AM20&gt;0,males!AM20,"")</f>
        <v/>
      </c>
      <c r="R20" s="118" t="str">
        <f>IF(males!AM23&gt;0,males!AM23,"")</f>
        <v/>
      </c>
      <c r="S20" s="118" t="str">
        <f>IF(males!AM24&gt;0,males!AM24,"")</f>
        <v/>
      </c>
      <c r="T20" s="118" t="str">
        <f>IF(males!AM27&gt;0,males!AM27,"")</f>
        <v/>
      </c>
      <c r="U20" s="118" t="str">
        <f>IF(males!AM28&gt;0,males!AM28,"")</f>
        <v/>
      </c>
      <c r="V20" s="118" t="str">
        <f>IF(males!AM31&gt;0,males!AM31,"")</f>
        <v/>
      </c>
      <c r="W20" s="118" t="str">
        <f>IF(males!AM32&gt;0,males!AM32,"")</f>
        <v/>
      </c>
      <c r="X20" s="118" t="str">
        <f>IF(males!AM35&gt;0,males!AM35,"")</f>
        <v/>
      </c>
      <c r="Y20" s="118" t="str">
        <f>IF(males!AM36&gt;0,males!AM36,"")</f>
        <v/>
      </c>
    </row>
    <row r="21" spans="1:25" ht="25.5" x14ac:dyDescent="0.2">
      <c r="A21" s="127" t="str">
        <f>'males_stats (μm)'!A$2</f>
        <v>Echiniscus attenboroughi</v>
      </c>
      <c r="B21" s="129" t="str">
        <f>'males_stats (μm)'!B$2</f>
        <v>ZA.015+436</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IF(males!AO13&gt;0,males!AO13,"")</f>
        <v/>
      </c>
      <c r="K21" s="118" t="str">
        <f>IF(males!AO14&gt;0,males!AO14,"")</f>
        <v/>
      </c>
      <c r="L21" s="118" t="str">
        <f>IF(males!AO15&gt;0,males!AO15,"")</f>
        <v/>
      </c>
      <c r="M21" s="118" t="str">
        <f>IF(males!AO16&gt;0,males!AO16,"")</f>
        <v/>
      </c>
      <c r="N21" s="118" t="str">
        <f>IF(males!AO17&gt;0,males!AO17,"")</f>
        <v/>
      </c>
      <c r="O21" s="118" t="str">
        <f>IF(males!AO18&gt;0,males!AO18,"")</f>
        <v/>
      </c>
      <c r="P21" s="118" t="str">
        <f>IF(males!AO19&gt;0,males!AO19,"")</f>
        <v/>
      </c>
      <c r="Q21" s="118" t="str">
        <f>IF(males!AO20&gt;0,males!AO20,"")</f>
        <v/>
      </c>
      <c r="R21" s="118" t="str">
        <f>IF(males!AO23&gt;0,males!AO23,"")</f>
        <v/>
      </c>
      <c r="S21" s="118" t="str">
        <f>IF(males!AO24&gt;0,males!AO24,"")</f>
        <v/>
      </c>
      <c r="T21" s="118" t="str">
        <f>IF(males!AO27&gt;0,males!AO27,"")</f>
        <v/>
      </c>
      <c r="U21" s="118" t="str">
        <f>IF(males!AO28&gt;0,males!AO28,"")</f>
        <v/>
      </c>
      <c r="V21" s="118" t="str">
        <f>IF(males!AO31&gt;0,males!AO31,"")</f>
        <v/>
      </c>
      <c r="W21" s="118" t="str">
        <f>IF(males!AO32&gt;0,males!AO32,"")</f>
        <v/>
      </c>
      <c r="X21" s="118" t="str">
        <f>IF(males!AO35&gt;0,males!AO35,"")</f>
        <v/>
      </c>
      <c r="Y21" s="118" t="str">
        <f>IF(males!AO36&gt;0,males!AO36,"")</f>
        <v/>
      </c>
    </row>
    <row r="22" spans="1:25" ht="25.5" x14ac:dyDescent="0.2">
      <c r="A22" s="127" t="str">
        <f>'males_stats (μm)'!A$2</f>
        <v>Echiniscus attenboroughi</v>
      </c>
      <c r="B22" s="129" t="str">
        <f>'males_stats (μm)'!B$2</f>
        <v>ZA.015+436</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IF(males!AQ13&gt;0,males!AQ13,"")</f>
        <v/>
      </c>
      <c r="K22" s="118" t="str">
        <f>IF(males!AQ14&gt;0,males!AQ14,"")</f>
        <v/>
      </c>
      <c r="L22" s="118" t="str">
        <f>IF(males!AQ15&gt;0,males!AQ15,"")</f>
        <v/>
      </c>
      <c r="M22" s="118" t="str">
        <f>IF(males!AQ16&gt;0,males!AQ16,"")</f>
        <v/>
      </c>
      <c r="N22" s="118" t="str">
        <f>IF(males!AQ17&gt;0,males!AQ17,"")</f>
        <v/>
      </c>
      <c r="O22" s="118" t="str">
        <f>IF(males!AQ18&gt;0,males!AQ18,"")</f>
        <v/>
      </c>
      <c r="P22" s="118" t="str">
        <f>IF(males!AQ19&gt;0,males!AQ19,"")</f>
        <v/>
      </c>
      <c r="Q22" s="118" t="str">
        <f>IF(males!AQ20&gt;0,males!AQ20,"")</f>
        <v/>
      </c>
      <c r="R22" s="118" t="str">
        <f>IF(males!AQ23&gt;0,males!AQ23,"")</f>
        <v/>
      </c>
      <c r="S22" s="118" t="str">
        <f>IF(males!AQ24&gt;0,males!AQ24,"")</f>
        <v/>
      </c>
      <c r="T22" s="118" t="str">
        <f>IF(males!AQ27&gt;0,males!AQ27,"")</f>
        <v/>
      </c>
      <c r="U22" s="118" t="str">
        <f>IF(males!AQ28&gt;0,males!AQ28,"")</f>
        <v/>
      </c>
      <c r="V22" s="118" t="str">
        <f>IF(males!AQ31&gt;0,males!AQ31,"")</f>
        <v/>
      </c>
      <c r="W22" s="118" t="str">
        <f>IF(males!AQ32&gt;0,males!AQ32,"")</f>
        <v/>
      </c>
      <c r="X22" s="118" t="str">
        <f>IF(males!AQ35&gt;0,males!AQ35,"")</f>
        <v/>
      </c>
      <c r="Y22" s="118" t="str">
        <f>IF(males!AQ36&gt;0,males!AQ36,"")</f>
        <v/>
      </c>
    </row>
    <row r="23" spans="1:25" ht="25.5" x14ac:dyDescent="0.2">
      <c r="A23" s="127" t="str">
        <f>'males_stats (μm)'!A$2</f>
        <v>Echiniscus attenboroughi</v>
      </c>
      <c r="B23" s="129" t="str">
        <f>'males_stats (μm)'!B$2</f>
        <v>ZA.015+436</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IF(males!AS13&gt;0,males!AS13,"")</f>
        <v/>
      </c>
      <c r="K23" s="118" t="str">
        <f>IF(males!AS14&gt;0,males!AS14,"")</f>
        <v/>
      </c>
      <c r="L23" s="118" t="str">
        <f>IF(males!AS15&gt;0,males!AS15,"")</f>
        <v/>
      </c>
      <c r="M23" s="118" t="str">
        <f>IF(males!AS16&gt;0,males!AS16,"")</f>
        <v/>
      </c>
      <c r="N23" s="118" t="str">
        <f>IF(males!AS17&gt;0,males!AS17,"")</f>
        <v/>
      </c>
      <c r="O23" s="118" t="str">
        <f>IF(males!AS18&gt;0,males!AS18,"")</f>
        <v/>
      </c>
      <c r="P23" s="118" t="str">
        <f>IF(males!AS19&gt;0,males!AS19,"")</f>
        <v/>
      </c>
      <c r="Q23" s="118" t="str">
        <f>IF(males!AS20&gt;0,males!AS20,"")</f>
        <v/>
      </c>
      <c r="R23" s="118" t="str">
        <f>IF(males!AS23&gt;0,males!AS23,"")</f>
        <v/>
      </c>
      <c r="S23" s="118" t="str">
        <f>IF(males!AS24&gt;0,males!AS24,"")</f>
        <v/>
      </c>
      <c r="T23" s="118" t="str">
        <f>IF(males!AS27&gt;0,males!AS27,"")</f>
        <v/>
      </c>
      <c r="U23" s="118" t="str">
        <f>IF(males!AS28&gt;0,males!AS28,"")</f>
        <v/>
      </c>
      <c r="V23" s="118" t="str">
        <f>IF(males!AS31&gt;0,males!AS31,"")</f>
        <v/>
      </c>
      <c r="W23" s="118" t="str">
        <f>IF(males!AS32&gt;0,males!AS32,"")</f>
        <v/>
      </c>
      <c r="X23" s="118" t="str">
        <f>IF(males!AS35&gt;0,males!AS35,"")</f>
        <v/>
      </c>
      <c r="Y23" s="118" t="str">
        <f>IF(males!AS36&gt;0,males!AS36,"")</f>
        <v/>
      </c>
    </row>
    <row r="24" spans="1:25" ht="25.5" x14ac:dyDescent="0.2">
      <c r="A24" s="127" t="str">
        <f>'males_stats (μm)'!A$2</f>
        <v>Echiniscus attenboroughi</v>
      </c>
      <c r="B24" s="129" t="str">
        <f>'males_stats (μm)'!B$2</f>
        <v>ZA.015+436</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IF(males!AU13&gt;0,males!AU13,"")</f>
        <v/>
      </c>
      <c r="K24" s="118" t="str">
        <f>IF(males!AU14&gt;0,males!AU14,"")</f>
        <v/>
      </c>
      <c r="L24" s="118" t="str">
        <f>IF(males!AU15&gt;0,males!AU15,"")</f>
        <v/>
      </c>
      <c r="M24" s="118" t="str">
        <f>IF(males!AU16&gt;0,males!AU16,"")</f>
        <v/>
      </c>
      <c r="N24" s="118" t="str">
        <f>IF(males!AU17&gt;0,males!AU17,"")</f>
        <v/>
      </c>
      <c r="O24" s="118" t="str">
        <f>IF(males!AU18&gt;0,males!AU18,"")</f>
        <v/>
      </c>
      <c r="P24" s="118" t="str">
        <f>IF(males!AU19&gt;0,males!AU19,"")</f>
        <v/>
      </c>
      <c r="Q24" s="118" t="str">
        <f>IF(males!AU20&gt;0,males!AU20,"")</f>
        <v/>
      </c>
      <c r="R24" s="118" t="str">
        <f>IF(males!AU23&gt;0,males!AU23,"")</f>
        <v/>
      </c>
      <c r="S24" s="118" t="str">
        <f>IF(males!AU24&gt;0,males!AU24,"")</f>
        <v/>
      </c>
      <c r="T24" s="118" t="str">
        <f>IF(males!AU27&gt;0,males!AU27,"")</f>
        <v/>
      </c>
      <c r="U24" s="118" t="str">
        <f>IF(males!AU28&gt;0,males!AU28,"")</f>
        <v/>
      </c>
      <c r="V24" s="118" t="str">
        <f>IF(males!AU31&gt;0,males!AU31,"")</f>
        <v/>
      </c>
      <c r="W24" s="118" t="str">
        <f>IF(males!AU32&gt;0,males!AU32,"")</f>
        <v/>
      </c>
      <c r="X24" s="118" t="str">
        <f>IF(males!AU35&gt;0,males!AU35,"")</f>
        <v/>
      </c>
      <c r="Y24" s="118" t="str">
        <f>IF(males!AU36&gt;0,males!AU36,"")</f>
        <v/>
      </c>
    </row>
    <row r="25" spans="1:25" ht="25.5" x14ac:dyDescent="0.2">
      <c r="A25" s="127" t="str">
        <f>'males_stats (μm)'!A$2</f>
        <v>Echiniscus attenboroughi</v>
      </c>
      <c r="B25" s="129" t="str">
        <f>'males_stats (μm)'!B$2</f>
        <v>ZA.015+436</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IF(males!AW13&gt;0,males!AW13,"")</f>
        <v/>
      </c>
      <c r="K25" s="118" t="str">
        <f>IF(males!AW14&gt;0,males!AW14,"")</f>
        <v/>
      </c>
      <c r="L25" s="118" t="str">
        <f>IF(males!AW15&gt;0,males!AW15,"")</f>
        <v/>
      </c>
      <c r="M25" s="118" t="str">
        <f>IF(males!AW16&gt;0,males!AW16,"")</f>
        <v/>
      </c>
      <c r="N25" s="118" t="str">
        <f>IF(males!AW17&gt;0,males!AW17,"")</f>
        <v/>
      </c>
      <c r="O25" s="118" t="str">
        <f>IF(males!AW18&gt;0,males!AW18,"")</f>
        <v/>
      </c>
      <c r="P25" s="118" t="str">
        <f>IF(males!AW19&gt;0,males!AW19,"")</f>
        <v/>
      </c>
      <c r="Q25" s="118" t="str">
        <f>IF(males!AW20&gt;0,males!AW20,"")</f>
        <v/>
      </c>
      <c r="R25" s="118" t="str">
        <f>IF(males!AW23&gt;0,males!AW23,"")</f>
        <v/>
      </c>
      <c r="S25" s="118" t="str">
        <f>IF(males!AW24&gt;0,males!AW24,"")</f>
        <v/>
      </c>
      <c r="T25" s="118" t="str">
        <f>IF(males!AW27&gt;0,males!AW27,"")</f>
        <v/>
      </c>
      <c r="U25" s="118" t="str">
        <f>IF(males!AW28&gt;0,males!AW28,"")</f>
        <v/>
      </c>
      <c r="V25" s="118" t="str">
        <f>IF(males!AW31&gt;0,males!AW31,"")</f>
        <v/>
      </c>
      <c r="W25" s="118" t="str">
        <f>IF(males!AW32&gt;0,males!AW32,"")</f>
        <v/>
      </c>
      <c r="X25" s="118" t="str">
        <f>IF(males!AW35&gt;0,males!AW35,"")</f>
        <v/>
      </c>
      <c r="Y25" s="118" t="str">
        <f>IF(males!AW36&gt;0,males!AW36,"")</f>
        <v/>
      </c>
    </row>
    <row r="26" spans="1:25" ht="25.5" x14ac:dyDescent="0.2">
      <c r="A26" s="127" t="str">
        <f>'males_stats (μm)'!A$2</f>
        <v>Echiniscus attenboroughi</v>
      </c>
      <c r="B26" s="129" t="str">
        <f>'males_stats (μm)'!B$2</f>
        <v>ZA.015+436</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IF(males!AY13&gt;0,males!AY13,"")</f>
        <v/>
      </c>
      <c r="K26" s="118" t="str">
        <f>IF(males!AY14&gt;0,males!AY14,"")</f>
        <v/>
      </c>
      <c r="L26" s="118" t="str">
        <f>IF(males!AY15&gt;0,males!AY15,"")</f>
        <v/>
      </c>
      <c r="M26" s="118" t="str">
        <f>IF(males!AY16&gt;0,males!AY16,"")</f>
        <v/>
      </c>
      <c r="N26" s="118" t="str">
        <f>IF(males!AY17&gt;0,males!AY17,"")</f>
        <v/>
      </c>
      <c r="O26" s="118" t="str">
        <f>IF(males!AY18&gt;0,males!AY18,"")</f>
        <v/>
      </c>
      <c r="P26" s="118" t="str">
        <f>IF(males!AY19&gt;0,males!AY19,"")</f>
        <v/>
      </c>
      <c r="Q26" s="118" t="str">
        <f>IF(males!AY20&gt;0,males!AY20,"")</f>
        <v/>
      </c>
      <c r="R26" s="118" t="str">
        <f>IF(males!AY23&gt;0,males!AY23,"")</f>
        <v/>
      </c>
      <c r="S26" s="118" t="str">
        <f>IF(males!AY24&gt;0,males!AY24,"")</f>
        <v/>
      </c>
      <c r="T26" s="118" t="str">
        <f>IF(males!AY27&gt;0,males!AY27,"")</f>
        <v/>
      </c>
      <c r="U26" s="118" t="str">
        <f>IF(males!AY28&gt;0,males!AY28,"")</f>
        <v/>
      </c>
      <c r="V26" s="118" t="str">
        <f>IF(males!AY31&gt;0,males!AY31,"")</f>
        <v/>
      </c>
      <c r="W26" s="118" t="str">
        <f>IF(males!AY32&gt;0,males!AY32,"")</f>
        <v/>
      </c>
      <c r="X26" s="118" t="str">
        <f>IF(males!AY35&gt;0,males!AY35,"")</f>
        <v/>
      </c>
      <c r="Y26" s="118" t="str">
        <f>IF(males!AY36&gt;0,males!AY36,"")</f>
        <v/>
      </c>
    </row>
    <row r="27" spans="1:25" ht="25.5" x14ac:dyDescent="0.2">
      <c r="A27" s="127" t="str">
        <f>'males_stats (μm)'!A$2</f>
        <v>Echiniscus attenboroughi</v>
      </c>
      <c r="B27" s="129" t="str">
        <f>'males_stats (μm)'!B$2</f>
        <v>ZA.015+436</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IF(males!BA13&gt;0,males!BA13,"")</f>
        <v/>
      </c>
      <c r="K27" s="118" t="str">
        <f>IF(males!BA14&gt;0,males!BA14,"")</f>
        <v/>
      </c>
      <c r="L27" s="118" t="str">
        <f>IF(males!BA15&gt;0,males!BA15,"")</f>
        <v/>
      </c>
      <c r="M27" s="118" t="str">
        <f>IF(males!BA16&gt;0,males!BA16,"")</f>
        <v/>
      </c>
      <c r="N27" s="118" t="str">
        <f>IF(males!BA17&gt;0,males!BA17,"")</f>
        <v/>
      </c>
      <c r="O27" s="118" t="str">
        <f>IF(males!BA18&gt;0,males!BA18,"")</f>
        <v/>
      </c>
      <c r="P27" s="118" t="str">
        <f>IF(males!BA19&gt;0,males!BA19,"")</f>
        <v/>
      </c>
      <c r="Q27" s="118" t="str">
        <f>IF(males!BA20&gt;0,males!BA20,"")</f>
        <v/>
      </c>
      <c r="R27" s="118" t="str">
        <f>IF(males!BA23&gt;0,males!BA23,"")</f>
        <v/>
      </c>
      <c r="S27" s="118" t="str">
        <f>IF(males!BA24&gt;0,males!BA24,"")</f>
        <v/>
      </c>
      <c r="T27" s="118" t="str">
        <f>IF(males!BA27&gt;0,males!BA27,"")</f>
        <v/>
      </c>
      <c r="U27" s="118" t="str">
        <f>IF(males!BA28&gt;0,males!BA28,"")</f>
        <v/>
      </c>
      <c r="V27" s="118" t="str">
        <f>IF(males!BA31&gt;0,males!BA31,"")</f>
        <v/>
      </c>
      <c r="W27" s="118" t="str">
        <f>IF(males!BA32&gt;0,males!BA32,"")</f>
        <v/>
      </c>
      <c r="X27" s="118" t="str">
        <f>IF(males!BA35&gt;0,males!BA35,"")</f>
        <v/>
      </c>
      <c r="Y27" s="118" t="str">
        <f>IF(males!BA36&gt;0,males!BA36,"")</f>
        <v/>
      </c>
    </row>
    <row r="28" spans="1:25" ht="25.5" x14ac:dyDescent="0.2">
      <c r="A28" s="127" t="str">
        <f>'males_stats (μm)'!A$2</f>
        <v>Echiniscus attenboroughi</v>
      </c>
      <c r="B28" s="129" t="str">
        <f>'males_stats (μm)'!B$2</f>
        <v>ZA.015+436</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IF(males!BC13&gt;0,males!BC13,"")</f>
        <v/>
      </c>
      <c r="K28" s="118" t="str">
        <f>IF(males!BC14&gt;0,males!BC14,"")</f>
        <v/>
      </c>
      <c r="L28" s="118" t="str">
        <f>IF(males!BC15&gt;0,males!BC15,"")</f>
        <v/>
      </c>
      <c r="M28" s="118" t="str">
        <f>IF(males!BC16&gt;0,males!BC16,"")</f>
        <v/>
      </c>
      <c r="N28" s="118" t="str">
        <f>IF(males!BC17&gt;0,males!BC17,"")</f>
        <v/>
      </c>
      <c r="O28" s="118" t="str">
        <f>IF(males!BC18&gt;0,males!BC18,"")</f>
        <v/>
      </c>
      <c r="P28" s="118" t="str">
        <f>IF(males!BC19&gt;0,males!BC19,"")</f>
        <v/>
      </c>
      <c r="Q28" s="118" t="str">
        <f>IF(males!BC20&gt;0,males!BC20,"")</f>
        <v/>
      </c>
      <c r="R28" s="118" t="str">
        <f>IF(males!BC23&gt;0,males!BC23,"")</f>
        <v/>
      </c>
      <c r="S28" s="118" t="str">
        <f>IF(males!BC24&gt;0,males!BC24,"")</f>
        <v/>
      </c>
      <c r="T28" s="118" t="str">
        <f>IF(males!BC27&gt;0,males!BC27,"")</f>
        <v/>
      </c>
      <c r="U28" s="118" t="str">
        <f>IF(males!BC28&gt;0,males!BC28,"")</f>
        <v/>
      </c>
      <c r="V28" s="118" t="str">
        <f>IF(males!BC31&gt;0,males!BC31,"")</f>
        <v/>
      </c>
      <c r="W28" s="118" t="str">
        <f>IF(males!BC32&gt;0,males!BC32,"")</f>
        <v/>
      </c>
      <c r="X28" s="118" t="str">
        <f>IF(males!BC35&gt;0,males!BC35,"")</f>
        <v/>
      </c>
      <c r="Y28" s="118" t="str">
        <f>IF(males!BC36&gt;0,males!BC36,"")</f>
        <v/>
      </c>
    </row>
    <row r="29" spans="1:25" ht="25.5" x14ac:dyDescent="0.2">
      <c r="A29" s="127" t="str">
        <f>'males_stats (μm)'!A$2</f>
        <v>Echiniscus attenboroughi</v>
      </c>
      <c r="B29" s="129" t="str">
        <f>'males_stats (μm)'!B$2</f>
        <v>ZA.015+436</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IF(males!BE13&gt;0,males!BE13,"")</f>
        <v/>
      </c>
      <c r="K29" s="118" t="str">
        <f>IF(males!BE14&gt;0,males!BE14,"")</f>
        <v/>
      </c>
      <c r="L29" s="118" t="str">
        <f>IF(males!BE15&gt;0,males!BE15,"")</f>
        <v/>
      </c>
      <c r="M29" s="118" t="str">
        <f>IF(males!BE16&gt;0,males!BE16,"")</f>
        <v/>
      </c>
      <c r="N29" s="118" t="str">
        <f>IF(males!BE17&gt;0,males!BE17,"")</f>
        <v/>
      </c>
      <c r="O29" s="118" t="str">
        <f>IF(males!BE18&gt;0,males!BE18,"")</f>
        <v/>
      </c>
      <c r="P29" s="118" t="str">
        <f>IF(males!BE19&gt;0,males!BE19,"")</f>
        <v/>
      </c>
      <c r="Q29" s="118" t="str">
        <f>IF(males!BE20&gt;0,males!BE20,"")</f>
        <v/>
      </c>
      <c r="R29" s="118" t="str">
        <f>IF(males!BE23&gt;0,males!BE23,"")</f>
        <v/>
      </c>
      <c r="S29" s="118" t="str">
        <f>IF(males!BE24&gt;0,males!BE24,"")</f>
        <v/>
      </c>
      <c r="T29" s="118" t="str">
        <f>IF(males!BE27&gt;0,males!BE27,"")</f>
        <v/>
      </c>
      <c r="U29" s="118" t="str">
        <f>IF(males!BE28&gt;0,males!BE28,"")</f>
        <v/>
      </c>
      <c r="V29" s="118" t="str">
        <f>IF(males!BE31&gt;0,males!BE31,"")</f>
        <v/>
      </c>
      <c r="W29" s="118" t="str">
        <f>IF(males!BE32&gt;0,males!BE32,"")</f>
        <v/>
      </c>
      <c r="X29" s="118" t="str">
        <f>IF(males!BE35&gt;0,males!BE35,"")</f>
        <v/>
      </c>
      <c r="Y29" s="118" t="str">
        <f>IF(males!BE36&gt;0,males!BE36,"")</f>
        <v/>
      </c>
    </row>
    <row r="30" spans="1:25" ht="25.5" x14ac:dyDescent="0.2">
      <c r="A30" s="127" t="str">
        <f>'males_stats (μm)'!A$2</f>
        <v>Echiniscus attenboroughi</v>
      </c>
      <c r="B30" s="129" t="str">
        <f>'males_stats (μm)'!B$2</f>
        <v>ZA.015+436</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IF(males!BG13&gt;0,males!BG13,"")</f>
        <v/>
      </c>
      <c r="K30" s="118" t="str">
        <f>IF(males!BG14&gt;0,males!BG14,"")</f>
        <v/>
      </c>
      <c r="L30" s="118" t="str">
        <f>IF(males!BG15&gt;0,males!BG15,"")</f>
        <v/>
      </c>
      <c r="M30" s="118" t="str">
        <f>IF(males!BG16&gt;0,males!BG16,"")</f>
        <v/>
      </c>
      <c r="N30" s="118" t="str">
        <f>IF(males!BG17&gt;0,males!BG17,"")</f>
        <v/>
      </c>
      <c r="O30" s="118" t="str">
        <f>IF(males!BG18&gt;0,males!BG18,"")</f>
        <v/>
      </c>
      <c r="P30" s="118" t="str">
        <f>IF(males!BG19&gt;0,males!BG19,"")</f>
        <v/>
      </c>
      <c r="Q30" s="118" t="str">
        <f>IF(males!BG20&gt;0,males!BG20,"")</f>
        <v/>
      </c>
      <c r="R30" s="118" t="str">
        <f>IF(males!BG23&gt;0,males!BG23,"")</f>
        <v/>
      </c>
      <c r="S30" s="118" t="str">
        <f>IF(males!BG24&gt;0,males!BG24,"")</f>
        <v/>
      </c>
      <c r="T30" s="118" t="str">
        <f>IF(males!BG27&gt;0,males!BG27,"")</f>
        <v/>
      </c>
      <c r="U30" s="118" t="str">
        <f>IF(males!BG28&gt;0,males!BG28,"")</f>
        <v/>
      </c>
      <c r="V30" s="118" t="str">
        <f>IF(males!BG31&gt;0,males!BG31,"")</f>
        <v/>
      </c>
      <c r="W30" s="118" t="str">
        <f>IF(males!BG32&gt;0,males!BG32,"")</f>
        <v/>
      </c>
      <c r="X30" s="118" t="str">
        <f>IF(males!BG35&gt;0,males!BG35,"")</f>
        <v/>
      </c>
      <c r="Y30" s="118" t="str">
        <f>IF(males!BG36&gt;0,males!BG36,"")</f>
        <v/>
      </c>
    </row>
    <row r="31" spans="1:25" ht="25.5" x14ac:dyDescent="0.2">
      <c r="A31" s="127" t="str">
        <f>'males_stats (μm)'!A$2</f>
        <v>Echiniscus attenboroughi</v>
      </c>
      <c r="B31" s="129" t="str">
        <f>'males_stats (μm)'!B$2</f>
        <v>ZA.015+436</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IF(males!BI13&gt;0,males!BI13,"")</f>
        <v/>
      </c>
      <c r="K31" s="118" t="str">
        <f>IF(males!BI14&gt;0,males!BI14,"")</f>
        <v/>
      </c>
      <c r="L31" s="118" t="str">
        <f>IF(males!BI15&gt;0,males!BI15,"")</f>
        <v/>
      </c>
      <c r="M31" s="118" t="str">
        <f>IF(males!BI16&gt;0,males!BI16,"")</f>
        <v/>
      </c>
      <c r="N31" s="118" t="str">
        <f>IF(males!BI17&gt;0,males!BI17,"")</f>
        <v/>
      </c>
      <c r="O31" s="118" t="str">
        <f>IF(males!BI18&gt;0,males!BI18,"")</f>
        <v/>
      </c>
      <c r="P31" s="118" t="str">
        <f>IF(males!BI19&gt;0,males!BI19,"")</f>
        <v/>
      </c>
      <c r="Q31" s="118" t="str">
        <f>IF(males!BI20&gt;0,males!BI20,"")</f>
        <v/>
      </c>
      <c r="R31" s="118" t="str">
        <f>IF(males!BI23&gt;0,males!BI23,"")</f>
        <v/>
      </c>
      <c r="S31" s="118" t="str">
        <f>IF(males!BI24&gt;0,males!BI24,"")</f>
        <v/>
      </c>
      <c r="T31" s="118" t="str">
        <f>IF(males!BI27&gt;0,males!BI27,"")</f>
        <v/>
      </c>
      <c r="U31" s="118" t="str">
        <f>IF(males!BI28&gt;0,males!BI28,"")</f>
        <v/>
      </c>
      <c r="V31" s="118" t="str">
        <f>IF(males!BI31&gt;0,males!BI31,"")</f>
        <v/>
      </c>
      <c r="W31" s="118" t="str">
        <f>IF(males!BI32&gt;0,males!BI32,"")</f>
        <v/>
      </c>
      <c r="X31" s="118" t="str">
        <f>IF(males!BI35&gt;0,males!BI35,"")</f>
        <v/>
      </c>
      <c r="Y31" s="118" t="str">
        <f>IF(males!BI36&gt;0,males!BI36,"")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L6" sqref="L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attenboroughi</v>
      </c>
      <c r="B2" s="128" t="str">
        <f>'general info'!D3</f>
        <v>ZA.015+436</v>
      </c>
      <c r="C2" s="101">
        <f>juveniles!B1</f>
        <v>1</v>
      </c>
      <c r="D2" s="102">
        <f>IF(juveniles!B3&gt;0,juveniles!B3,"")</f>
        <v>162</v>
      </c>
      <c r="E2" s="107">
        <f>IF(juveniles!B4&gt;0,juveniles!B4,"")</f>
        <v>37.700000000000003</v>
      </c>
      <c r="F2" s="107">
        <f>IF(juveniles!B6&gt;0,juveniles!B6,"")</f>
        <v>11.9</v>
      </c>
      <c r="G2" s="107">
        <f>IF(juveniles!B7&gt;0,juveniles!B7,"")</f>
        <v>6.2</v>
      </c>
      <c r="H2" s="107">
        <f>IF(juveniles!B8&gt;0,juveniles!B8,"")</f>
        <v>14.1</v>
      </c>
      <c r="I2" s="107">
        <f>IF(juveniles!B9&gt;0,juveniles!B9,"")</f>
        <v>4.9000000000000004</v>
      </c>
      <c r="J2" s="107">
        <f>IF(juveniles!B10&gt;0,juveniles!B10,"")</f>
        <v>26.1</v>
      </c>
      <c r="K2" s="108">
        <f>IF(juveniles!B11&gt;0,juveniles!B11,"")</f>
        <v>0.16111111111111112</v>
      </c>
      <c r="L2" s="110">
        <f>IF(juveniles!B13&gt;0,juveniles!B13,"")</f>
        <v>18</v>
      </c>
      <c r="M2" s="107">
        <f>IF(juveniles!B14&gt;0,juveniles!B14,"")</f>
        <v>18.899999999999999</v>
      </c>
      <c r="N2" s="107">
        <f>IF(juveniles!B15&gt;0,juveniles!B15,"")</f>
        <v>17.399999999999999</v>
      </c>
      <c r="O2" s="107">
        <f>IF(juveniles!B16&gt;0,juveniles!B16,"")</f>
        <v>17.600000000000001</v>
      </c>
      <c r="P2" s="107">
        <f>IF(juveniles!B17&gt;0,juveniles!B17,"")</f>
        <v>17</v>
      </c>
      <c r="Q2" s="107">
        <f>IF(juveniles!B18&gt;0,juveniles!B18,"")</f>
        <v>16.100000000000001</v>
      </c>
      <c r="R2" s="107">
        <f>IF(juveniles!B19&gt;0,juveniles!B19,"")</f>
        <v>1.9</v>
      </c>
      <c r="S2" s="107">
        <f>IF(juveniles!B20&gt;0,juveniles!B20,"")</f>
        <v>3.3</v>
      </c>
      <c r="T2" s="107">
        <f>IF(juveniles!B21&gt;0,juveniles!B21,"")</f>
        <v>12</v>
      </c>
      <c r="U2" s="107">
        <f>IF(juveniles!B23&gt;0,juveniles!B23,"")</f>
        <v>10.8</v>
      </c>
      <c r="V2" s="107">
        <f>IF(juveniles!B24&gt;0,juveniles!B24,"")</f>
        <v>2.4</v>
      </c>
      <c r="W2" s="108">
        <f>IF(juveniles!B25&gt;0,juveniles!B25,"")</f>
        <v>0.22222222222222221</v>
      </c>
      <c r="X2" s="107">
        <f>IF(juveniles!B27&gt;0,juveniles!B27,"")</f>
        <v>10.3</v>
      </c>
      <c r="Y2" s="107">
        <f>IF(juveniles!B28&gt;0,juveniles!B28,"")</f>
        <v>2</v>
      </c>
      <c r="Z2" s="108">
        <f>IF(juveniles!B29&gt;0,juveniles!B29,"")</f>
        <v>0.1941747572815534</v>
      </c>
      <c r="AA2" s="107">
        <f>IF(juveniles!B31&gt;0,juveniles!B31,"")</f>
        <v>10.1</v>
      </c>
      <c r="AB2" s="111" t="str">
        <f>IF(juveniles!B32&gt;0,juveniles!B32,"")</f>
        <v/>
      </c>
      <c r="AC2" s="112" t="str">
        <f>IF(juveniles!B33&gt;0,juveniles!B33,"")</f>
        <v/>
      </c>
      <c r="AD2" s="111">
        <f>IF(juveniles!B35&gt;0,juveniles!B35,"")</f>
        <v>13.2</v>
      </c>
      <c r="AE2" s="111" t="str">
        <f>IF(juveniles!B36&gt;0,juveniles!B36,"")</f>
        <v/>
      </c>
      <c r="AF2" s="112" t="str">
        <f>IF(juveniles!B37&gt;0,juveniles!B37,"")</f>
        <v/>
      </c>
    </row>
    <row r="3" spans="1:32" ht="25.5" x14ac:dyDescent="0.2">
      <c r="A3" s="63" t="str">
        <f t="shared" ref="A3:B19" si="0">A$2</f>
        <v>Echiniscus attenboroughi</v>
      </c>
      <c r="B3" s="79" t="str">
        <f>B$2</f>
        <v>ZA.015+436</v>
      </c>
      <c r="C3" s="101">
        <f>juveniles!D1</f>
        <v>2</v>
      </c>
      <c r="D3" s="102">
        <f>IF(juveniles!D3&gt;0,juveniles!D3,"")</f>
        <v>218</v>
      </c>
      <c r="E3" s="113">
        <f>IF(juveniles!D4&gt;0,juveniles!D4,"")</f>
        <v>44.7</v>
      </c>
      <c r="F3" s="113">
        <f>IF(juveniles!D6&gt;0,juveniles!D6,"")</f>
        <v>12.6</v>
      </c>
      <c r="G3" s="113">
        <f>IF(juveniles!D7&gt;0,juveniles!D7,"")</f>
        <v>7</v>
      </c>
      <c r="H3" s="113">
        <f>IF(juveniles!D8&gt;0,juveniles!D8,"")</f>
        <v>14.9</v>
      </c>
      <c r="I3" s="113">
        <f>IF(juveniles!D9&gt;0,juveniles!D9,"")</f>
        <v>5.5</v>
      </c>
      <c r="J3" s="113">
        <f>IF(juveniles!D10&gt;0,juveniles!D10,"")</f>
        <v>31.1</v>
      </c>
      <c r="K3" s="112">
        <f>IF(juveniles!D11&gt;0,juveniles!D11,"")</f>
        <v>0.14266055045871559</v>
      </c>
      <c r="L3" s="115">
        <f>IF(juveniles!D13&gt;0,juveniles!D13,"")</f>
        <v>18.3</v>
      </c>
      <c r="M3" s="113">
        <f>IF(juveniles!D14&gt;0,juveniles!D14,"")</f>
        <v>23</v>
      </c>
      <c r="N3" s="113">
        <f>IF(juveniles!D15&gt;0,juveniles!D15,"")</f>
        <v>16.600000000000001</v>
      </c>
      <c r="O3" s="113">
        <f>IF(juveniles!D16&gt;0,juveniles!D16,"")</f>
        <v>19.7</v>
      </c>
      <c r="P3" s="113">
        <f>IF(juveniles!D17&gt;0,juveniles!D17,"")</f>
        <v>16.399999999999999</v>
      </c>
      <c r="Q3" s="113">
        <f>IF(juveniles!D18&gt;0,juveniles!D18,"")</f>
        <v>12.2</v>
      </c>
      <c r="R3" s="113" t="str">
        <f>IF(juveniles!D19&gt;0,juveniles!D19,"")</f>
        <v/>
      </c>
      <c r="S3" s="113">
        <f>IF(juveniles!D20&gt;0,juveniles!D20,"")</f>
        <v>3.8</v>
      </c>
      <c r="T3" s="113">
        <f>IF(juveniles!D21&gt;0,juveniles!D21,"")</f>
        <v>7</v>
      </c>
      <c r="U3" s="113">
        <f>IF(juveniles!D23&gt;0,juveniles!D23,"")</f>
        <v>13.5</v>
      </c>
      <c r="V3" s="113">
        <f>IF(juveniles!D24&gt;0,juveniles!D24,"")</f>
        <v>2.2999999999999998</v>
      </c>
      <c r="W3" s="112">
        <f>IF(juveniles!D25&gt;0,juveniles!D25,"")</f>
        <v>0.17037037037037037</v>
      </c>
      <c r="X3" s="113">
        <f>IF(juveniles!D27&gt;0,juveniles!D27,"")</f>
        <v>12.8</v>
      </c>
      <c r="Y3" s="113">
        <f>IF(juveniles!D28&gt;0,juveniles!D28,"")</f>
        <v>2.5</v>
      </c>
      <c r="Z3" s="112">
        <f>IF(juveniles!D29&gt;0,juveniles!D29,"")</f>
        <v>0.1953125</v>
      </c>
      <c r="AA3" s="113">
        <f>IF(juveniles!D31&gt;0,juveniles!D31,"")</f>
        <v>13.7</v>
      </c>
      <c r="AB3" s="111">
        <f>IF(juveniles!D32&gt;0,juveniles!D32,"")</f>
        <v>2.1</v>
      </c>
      <c r="AC3" s="112">
        <f>IF(juveniles!D33&gt;0,juveniles!D33,"")</f>
        <v>0.15328467153284672</v>
      </c>
      <c r="AD3" s="111">
        <f>IF(juveniles!D35&gt;0,juveniles!D35,"")</f>
        <v>15.9</v>
      </c>
      <c r="AE3" s="111" t="str">
        <f>IF(juveniles!D36&gt;0,juveniles!D36,"")</f>
        <v/>
      </c>
      <c r="AF3" s="112" t="str">
        <f>IF(juveniles!D37&gt;0,juveniles!D37,"")</f>
        <v/>
      </c>
    </row>
    <row r="4" spans="1:32" ht="25.5" x14ac:dyDescent="0.2">
      <c r="A4" s="63" t="str">
        <f t="shared" si="0"/>
        <v>Echiniscus attenboroughi</v>
      </c>
      <c r="B4" s="79" t="str">
        <f t="shared" si="0"/>
        <v>ZA.015+436</v>
      </c>
      <c r="C4" s="101">
        <f>juveniles!F1</f>
        <v>3</v>
      </c>
      <c r="D4" s="102">
        <f>IF(juveniles!F3&gt;0,juveniles!F3,"")</f>
        <v>182</v>
      </c>
      <c r="E4" s="113">
        <f>IF(juveniles!F4&gt;0,juveniles!F4,"")</f>
        <v>42.4</v>
      </c>
      <c r="F4" s="113">
        <f>IF(juveniles!F6&gt;0,juveniles!F6,"")</f>
        <v>12</v>
      </c>
      <c r="G4" s="113">
        <f>IF(juveniles!F7&gt;0,juveniles!F7,"")</f>
        <v>8.1999999999999993</v>
      </c>
      <c r="H4" s="113">
        <f>IF(juveniles!F8&gt;0,juveniles!F8,"")</f>
        <v>16.3</v>
      </c>
      <c r="I4" s="113">
        <f>IF(juveniles!F9&gt;0,juveniles!F9,"")</f>
        <v>5.0999999999999996</v>
      </c>
      <c r="J4" s="113">
        <f>IF(juveniles!F10&gt;0,juveniles!F10,"")</f>
        <v>36.4</v>
      </c>
      <c r="K4" s="112">
        <f>IF(juveniles!F11&gt;0,juveniles!F11,"")</f>
        <v>0.19999999999999998</v>
      </c>
      <c r="L4" s="115">
        <f>IF(juveniles!F13&gt;0,juveniles!F13,"")</f>
        <v>17.100000000000001</v>
      </c>
      <c r="M4" s="113">
        <f>IF(juveniles!F14&gt;0,juveniles!F14,"")</f>
        <v>18.2</v>
      </c>
      <c r="N4" s="113">
        <f>IF(juveniles!F15&gt;0,juveniles!F15,"")</f>
        <v>14.9</v>
      </c>
      <c r="O4" s="113">
        <f>IF(juveniles!F16&gt;0,juveniles!F16,"")</f>
        <v>21.3</v>
      </c>
      <c r="P4" s="113">
        <f>IF(juveniles!F17&gt;0,juveniles!F17,"")</f>
        <v>13.4</v>
      </c>
      <c r="Q4" s="113">
        <f>IF(juveniles!F18&gt;0,juveniles!F18,"")</f>
        <v>13.7</v>
      </c>
      <c r="R4" s="113">
        <f>IF(juveniles!F19&gt;0,juveniles!F19,"")</f>
        <v>2.2999999999999998</v>
      </c>
      <c r="S4" s="113">
        <f>IF(juveniles!F20&gt;0,juveniles!F20,"")</f>
        <v>3.1</v>
      </c>
      <c r="T4" s="113">
        <f>IF(juveniles!F21&gt;0,juveniles!F21,"")</f>
        <v>8</v>
      </c>
      <c r="U4" s="113">
        <f>IF(juveniles!F23&gt;0,juveniles!F23,"")</f>
        <v>13.2</v>
      </c>
      <c r="V4" s="113">
        <f>IF(juveniles!F24&gt;0,juveniles!F24,"")</f>
        <v>2.6</v>
      </c>
      <c r="W4" s="112">
        <f>IF(juveniles!F25&gt;0,juveniles!F25,"")</f>
        <v>0.19696969696969699</v>
      </c>
      <c r="X4" s="113">
        <f>IF(juveniles!F27&gt;0,juveniles!F27,"")</f>
        <v>12.1</v>
      </c>
      <c r="Y4" s="113">
        <f>IF(juveniles!F28&gt;0,juveniles!F28,"")</f>
        <v>2.5</v>
      </c>
      <c r="Z4" s="112">
        <f>IF(juveniles!F29&gt;0,juveniles!F29,"")</f>
        <v>0.20661157024793389</v>
      </c>
      <c r="AA4" s="113">
        <f>IF(juveniles!F31&gt;0,juveniles!F31,"")</f>
        <v>11.9</v>
      </c>
      <c r="AB4" s="111">
        <f>IF(juveniles!F32&gt;0,juveniles!F32,"")</f>
        <v>1.9</v>
      </c>
      <c r="AC4" s="112">
        <f>IF(juveniles!F33&gt;0,juveniles!F33,"")</f>
        <v>0.15966386554621848</v>
      </c>
      <c r="AD4" s="111">
        <f>IF(juveniles!F35&gt;0,juveniles!F35,"")</f>
        <v>14.6</v>
      </c>
      <c r="AE4" s="111" t="str">
        <f>IF(juveniles!F36&gt;0,juveniles!F36,"")</f>
        <v/>
      </c>
      <c r="AF4" s="112" t="str">
        <f>IF(juveniles!F37&gt;0,juveniles!F37,"")</f>
        <v/>
      </c>
    </row>
    <row r="5" spans="1:32" ht="25.5" x14ac:dyDescent="0.2">
      <c r="A5" s="63" t="str">
        <f t="shared" si="0"/>
        <v>Echiniscus attenboroughi</v>
      </c>
      <c r="B5" s="79" t="str">
        <f t="shared" si="0"/>
        <v>ZA.015+436</v>
      </c>
      <c r="C5" s="101">
        <f>juveniles!H1</f>
        <v>4</v>
      </c>
      <c r="D5" s="102">
        <f>IF(juveniles!H3&gt;0,juveniles!H3,"")</f>
        <v>249</v>
      </c>
      <c r="E5" s="113">
        <f>IF(juveniles!H4&gt;0,juveniles!H4,"")</f>
        <v>52.3</v>
      </c>
      <c r="F5" s="113">
        <f>IF(juveniles!H6&gt;0,juveniles!H6,"")</f>
        <v>15.6</v>
      </c>
      <c r="G5" s="113">
        <f>IF(juveniles!H7&gt;0,juveniles!H7,"")</f>
        <v>8.3000000000000007</v>
      </c>
      <c r="H5" s="113">
        <f>IF(juveniles!H8&gt;0,juveniles!H8,"")</f>
        <v>18.7</v>
      </c>
      <c r="I5" s="113">
        <f>IF(juveniles!H9&gt;0,juveniles!H9,"")</f>
        <v>5.4</v>
      </c>
      <c r="J5" s="113">
        <f>IF(juveniles!H10&gt;0,juveniles!H10,"")</f>
        <v>45.6</v>
      </c>
      <c r="K5" s="112">
        <f>IF(juveniles!H11&gt;0,juveniles!H11,"")</f>
        <v>0.18313253012048195</v>
      </c>
      <c r="L5" s="115">
        <f>IF(juveniles!H13&gt;0,juveniles!H13,"")</f>
        <v>20.399999999999999</v>
      </c>
      <c r="M5" s="113">
        <f>IF(juveniles!H14&gt;0,juveniles!H14,"")</f>
        <v>21.2</v>
      </c>
      <c r="N5" s="113">
        <f>IF(juveniles!H15&gt;0,juveniles!H15,"")</f>
        <v>22.8</v>
      </c>
      <c r="O5" s="113">
        <f>IF(juveniles!H16&gt;0,juveniles!H16,"")</f>
        <v>24.6</v>
      </c>
      <c r="P5" s="113">
        <f>IF(juveniles!H17&gt;0,juveniles!H17,"")</f>
        <v>18.3</v>
      </c>
      <c r="Q5" s="113">
        <f>IF(juveniles!H18&gt;0,juveniles!H18,"")</f>
        <v>18.100000000000001</v>
      </c>
      <c r="R5" s="113">
        <f>IF(juveniles!H19&gt;0,juveniles!H19,"")</f>
        <v>2.4</v>
      </c>
      <c r="S5" s="113">
        <f>IF(juveniles!H20&gt;0,juveniles!H20,"")</f>
        <v>4.7</v>
      </c>
      <c r="T5" s="113">
        <f>IF(juveniles!H21&gt;0,juveniles!H21,"")</f>
        <v>11</v>
      </c>
      <c r="U5" s="113">
        <f>IF(juveniles!H23&gt;0,juveniles!H23,"")</f>
        <v>16.3</v>
      </c>
      <c r="V5" s="113">
        <f>IF(juveniles!H24&gt;0,juveniles!H24,"")</f>
        <v>2.6</v>
      </c>
      <c r="W5" s="112">
        <f>IF(juveniles!H25&gt;0,juveniles!H25,"")</f>
        <v>0.15950920245398773</v>
      </c>
      <c r="X5" s="113">
        <f>IF(juveniles!H27&gt;0,juveniles!H27,"")</f>
        <v>14.6</v>
      </c>
      <c r="Y5" s="113">
        <f>IF(juveniles!H28&gt;0,juveniles!H28,"")</f>
        <v>2.4</v>
      </c>
      <c r="Z5" s="112">
        <f>IF(juveniles!H29&gt;0,juveniles!H29,"")</f>
        <v>0.16438356164383561</v>
      </c>
      <c r="AA5" s="113">
        <f>IF(juveniles!H31&gt;0,juveniles!H31,"")</f>
        <v>15.1</v>
      </c>
      <c r="AB5" s="111" t="str">
        <f>IF(juveniles!H32&gt;0,juveniles!H32,"")</f>
        <v/>
      </c>
      <c r="AC5" s="112" t="str">
        <f>IF(juveniles!H33&gt;0,juveniles!H33,"")</f>
        <v/>
      </c>
      <c r="AD5" s="111">
        <f>IF(juveniles!H35&gt;0,juveniles!H35,"")</f>
        <v>17</v>
      </c>
      <c r="AE5" s="111">
        <f>IF(juveniles!H36&gt;0,juveniles!H36,"")</f>
        <v>3.1</v>
      </c>
      <c r="AF5" s="112">
        <f>IF(juveniles!H37&gt;0,juveniles!H37,"")</f>
        <v>0.18235294117647061</v>
      </c>
    </row>
    <row r="6" spans="1:32" ht="25.5" x14ac:dyDescent="0.2">
      <c r="A6" s="63" t="str">
        <f t="shared" si="0"/>
        <v>Echiniscus attenboroughi</v>
      </c>
      <c r="B6" s="79" t="str">
        <f t="shared" si="0"/>
        <v>ZA.015+436</v>
      </c>
      <c r="C6" s="101">
        <f>juveniles!J1</f>
        <v>5</v>
      </c>
      <c r="D6" s="102">
        <f>IF(juveniles!J3&gt;0,juveniles!J3,"")</f>
        <v>182</v>
      </c>
      <c r="E6" s="113">
        <f>IF(juveniles!J4&gt;0,juveniles!J4,"")</f>
        <v>38.9</v>
      </c>
      <c r="F6" s="113" t="str">
        <f>IF(juveniles!J6&gt;0,juveniles!J6,"")</f>
        <v/>
      </c>
      <c r="G6" s="113">
        <f>IF(juveniles!J7&gt;0,juveniles!J7,"")</f>
        <v>7.6</v>
      </c>
      <c r="H6" s="113">
        <f>IF(juveniles!J8&gt;0,juveniles!J8,"")</f>
        <v>11.1</v>
      </c>
      <c r="I6" s="113">
        <f>IF(juveniles!J9&gt;0,juveniles!J9,"")</f>
        <v>5.5</v>
      </c>
      <c r="J6" s="113">
        <f>IF(juveniles!J10&gt;0,juveniles!J10,"")</f>
        <v>34.700000000000003</v>
      </c>
      <c r="K6" s="112">
        <f>IF(juveniles!J11&gt;0,juveniles!J11,"")</f>
        <v>0.19065934065934068</v>
      </c>
      <c r="L6" s="115">
        <f>IF(juveniles!J13&gt;0,juveniles!J13,"")</f>
        <v>13.1</v>
      </c>
      <c r="M6" s="113">
        <f>IF(juveniles!J14&gt;0,juveniles!J14,"")</f>
        <v>18</v>
      </c>
      <c r="N6" s="113">
        <f>IF(juveniles!J15&gt;0,juveniles!J15,"")</f>
        <v>9.1</v>
      </c>
      <c r="O6" s="113">
        <f>IF(juveniles!J16&gt;0,juveniles!J16,"")</f>
        <v>18.600000000000001</v>
      </c>
      <c r="P6" s="113">
        <f>IF(juveniles!J17&gt;0,juveniles!J17,"")</f>
        <v>10</v>
      </c>
      <c r="Q6" s="113">
        <f>IF(juveniles!J18&gt;0,juveniles!J18,"")</f>
        <v>12.6</v>
      </c>
      <c r="R6" s="113">
        <f>IF(juveniles!J19&gt;0,juveniles!J19,"")</f>
        <v>2.1</v>
      </c>
      <c r="S6" s="113">
        <f>IF(juveniles!J20&gt;0,juveniles!J20,"")</f>
        <v>3.3</v>
      </c>
      <c r="T6" s="113">
        <f>IF(juveniles!J21&gt;0,juveniles!J21,"")</f>
        <v>10</v>
      </c>
      <c r="U6" s="113">
        <f>IF(juveniles!J23&gt;0,juveniles!J23,"")</f>
        <v>12.9</v>
      </c>
      <c r="V6" s="113">
        <f>IF(juveniles!J24&gt;0,juveniles!J24,"")</f>
        <v>2</v>
      </c>
      <c r="W6" s="112">
        <f>IF(juveniles!J25&gt;0,juveniles!J25,"")</f>
        <v>0.15503875968992248</v>
      </c>
      <c r="X6" s="113">
        <f>IF(juveniles!J27&gt;0,juveniles!J27,"")</f>
        <v>12.5</v>
      </c>
      <c r="Y6" s="113">
        <f>IF(juveniles!J28&gt;0,juveniles!J28,"")</f>
        <v>1.8</v>
      </c>
      <c r="Z6" s="112">
        <f>IF(juveniles!J29&gt;0,juveniles!J29,"")</f>
        <v>0.14400000000000002</v>
      </c>
      <c r="AA6" s="113">
        <f>IF(juveniles!J31&gt;0,juveniles!J31,"")</f>
        <v>12.5</v>
      </c>
      <c r="AB6" s="111">
        <f>IF(juveniles!J32&gt;0,juveniles!J32,"")</f>
        <v>2.2000000000000002</v>
      </c>
      <c r="AC6" s="112">
        <f>IF(juveniles!J33&gt;0,juveniles!J33,"")</f>
        <v>0.17600000000000002</v>
      </c>
      <c r="AD6" s="111">
        <f>IF(juveniles!J35&gt;0,juveniles!J35,"")</f>
        <v>13.9</v>
      </c>
      <c r="AE6" s="111">
        <f>IF(juveniles!J36&gt;0,juveniles!J36,"")</f>
        <v>2.4</v>
      </c>
      <c r="AF6" s="112">
        <f>IF(juveniles!J37&gt;0,juveniles!J37,"")</f>
        <v>0.1726618705035971</v>
      </c>
    </row>
    <row r="7" spans="1:32" ht="25.5" x14ac:dyDescent="0.2">
      <c r="A7" s="63" t="str">
        <f t="shared" si="0"/>
        <v>Echiniscus attenboroughi</v>
      </c>
      <c r="B7" s="79" t="str">
        <f t="shared" si="0"/>
        <v>ZA.015+436</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5" t="str">
        <f>IF(juveniles!L13&gt;0,juveniles!L13,"")</f>
        <v/>
      </c>
      <c r="M7" s="113"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IF(juveniles!L23&gt;0,juveniles!L23,"")</f>
        <v/>
      </c>
      <c r="V7" s="113" t="str">
        <f>IF(juveniles!L24&gt;0,juveniles!L24,"")</f>
        <v/>
      </c>
      <c r="W7" s="112" t="str">
        <f>IF(juveniles!L25&gt;0,juveniles!L25,"")</f>
        <v/>
      </c>
      <c r="X7" s="113" t="str">
        <f>IF(juveniles!L27&gt;0,juveniles!L27,"")</f>
        <v/>
      </c>
      <c r="Y7" s="113" t="str">
        <f>IF(juveniles!L28&gt;0,juveniles!L28,"")</f>
        <v/>
      </c>
      <c r="Z7" s="112" t="str">
        <f>IF(juveniles!L29&gt;0,juveniles!L29,"")</f>
        <v/>
      </c>
      <c r="AA7" s="113" t="str">
        <f>IF(juveniles!L31&gt;0,juveniles!L31,"")</f>
        <v/>
      </c>
      <c r="AB7" s="111" t="str">
        <f>IF(juveniles!L32&gt;0,juveniles!L32,"")</f>
        <v/>
      </c>
      <c r="AC7" s="112" t="str">
        <f>IF(juveniles!L33&gt;0,juveniles!L33,"")</f>
        <v/>
      </c>
      <c r="AD7" s="111" t="str">
        <f>IF(juveniles!L35&gt;0,juveniles!L35,"")</f>
        <v/>
      </c>
      <c r="AE7" s="111" t="str">
        <f>IF(juveniles!L36&gt;0,juveniles!L36,"")</f>
        <v/>
      </c>
      <c r="AF7" s="112" t="str">
        <f>IF(juveniles!L37&gt;0,juveniles!L37,"")</f>
        <v/>
      </c>
    </row>
    <row r="8" spans="1:32" ht="25.5" x14ac:dyDescent="0.2">
      <c r="A8" s="63" t="str">
        <f t="shared" si="0"/>
        <v>Echiniscus attenboroughi</v>
      </c>
      <c r="B8" s="79" t="str">
        <f t="shared" si="0"/>
        <v>ZA.015+436</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5" t="str">
        <f>IF(juveniles!N13&gt;0,juveniles!N13,"")</f>
        <v/>
      </c>
      <c r="M8" s="113"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IF(juveniles!N23&gt;0,juveniles!N23,"")</f>
        <v/>
      </c>
      <c r="V8" s="113" t="str">
        <f>IF(juveniles!N24&gt;0,juveniles!N24,"")</f>
        <v/>
      </c>
      <c r="W8" s="112" t="str">
        <f>IF(juveniles!N25&gt;0,juveniles!N25,"")</f>
        <v/>
      </c>
      <c r="X8" s="113" t="str">
        <f>IF(juveniles!N27&gt;0,juveniles!N27,"")</f>
        <v/>
      </c>
      <c r="Y8" s="113" t="str">
        <f>IF(juveniles!N28&gt;0,juveniles!N28,"")</f>
        <v/>
      </c>
      <c r="Z8" s="112" t="str">
        <f>IF(juveniles!N29&gt;0,juveniles!N29,"")</f>
        <v/>
      </c>
      <c r="AA8" s="113" t="str">
        <f>IF(juveniles!N31&gt;0,juveniles!N31,"")</f>
        <v/>
      </c>
      <c r="AB8" s="111" t="str">
        <f>IF(juveniles!N32&gt;0,juveniles!N32,"")</f>
        <v/>
      </c>
      <c r="AC8" s="112" t="str">
        <f>IF(juveniles!N33&gt;0,juveniles!N33,"")</f>
        <v/>
      </c>
      <c r="AD8" s="111" t="str">
        <f>IF(juveniles!N35&gt;0,juveniles!N35,"")</f>
        <v/>
      </c>
      <c r="AE8" s="111" t="str">
        <f>IF(juveniles!N36&gt;0,juveniles!N36,"")</f>
        <v/>
      </c>
      <c r="AF8" s="112" t="str">
        <f>IF(juveniles!N37&gt;0,juveniles!N37,"")</f>
        <v/>
      </c>
    </row>
    <row r="9" spans="1:32" ht="25.5" x14ac:dyDescent="0.2">
      <c r="A9" s="63" t="str">
        <f t="shared" si="0"/>
        <v>Echiniscus attenboroughi</v>
      </c>
      <c r="B9" s="79" t="str">
        <f t="shared" si="0"/>
        <v>ZA.015+436</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5" t="str">
        <f>IF(juveniles!P13&gt;0,juveniles!P13,"")</f>
        <v/>
      </c>
      <c r="M9" s="113"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IF(juveniles!P23&gt;0,juveniles!P23,"")</f>
        <v/>
      </c>
      <c r="V9" s="113" t="str">
        <f>IF(juveniles!P24&gt;0,juveniles!P24,"")</f>
        <v/>
      </c>
      <c r="W9" s="112" t="str">
        <f>IF(juveniles!P25&gt;0,juveniles!P25,"")</f>
        <v/>
      </c>
      <c r="X9" s="113" t="str">
        <f>IF(juveniles!P27&gt;0,juveniles!P27,"")</f>
        <v/>
      </c>
      <c r="Y9" s="113" t="str">
        <f>IF(juveniles!P28&gt;0,juveniles!P28,"")</f>
        <v/>
      </c>
      <c r="Z9" s="112" t="str">
        <f>IF(juveniles!P29&gt;0,juveniles!P29,"")</f>
        <v/>
      </c>
      <c r="AA9" s="113" t="str">
        <f>IF(juveniles!P31&gt;0,juveniles!P31,"")</f>
        <v/>
      </c>
      <c r="AB9" s="111" t="str">
        <f>IF(juveniles!P32&gt;0,juveniles!P32,"")</f>
        <v/>
      </c>
      <c r="AC9" s="112" t="str">
        <f>IF(juveniles!P33&gt;0,juveniles!P33,"")</f>
        <v/>
      </c>
      <c r="AD9" s="111" t="str">
        <f>IF(juveniles!P35&gt;0,juveniles!P35,"")</f>
        <v/>
      </c>
      <c r="AE9" s="111" t="str">
        <f>IF(juveniles!P36&gt;0,juveniles!P36,"")</f>
        <v/>
      </c>
      <c r="AF9" s="112" t="str">
        <f>IF(juveniles!P37&gt;0,juveniles!P37,"")</f>
        <v/>
      </c>
    </row>
    <row r="10" spans="1:32" ht="25.5" x14ac:dyDescent="0.2">
      <c r="A10" s="63" t="str">
        <f t="shared" si="0"/>
        <v>Echiniscus attenboroughi</v>
      </c>
      <c r="B10" s="79" t="str">
        <f t="shared" si="0"/>
        <v>ZA.015+436</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5" t="str">
        <f>IF(juveniles!R13&gt;0,juveniles!R13,"")</f>
        <v/>
      </c>
      <c r="M10" s="113"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IF(juveniles!R23&gt;0,juveniles!R23,"")</f>
        <v/>
      </c>
      <c r="V10" s="113" t="str">
        <f>IF(juveniles!R24&gt;0,juveniles!R24,"")</f>
        <v/>
      </c>
      <c r="W10" s="112" t="str">
        <f>IF(juveniles!R25&gt;0,juveniles!R25,"")</f>
        <v/>
      </c>
      <c r="X10" s="113" t="str">
        <f>IF(juveniles!R27&gt;0,juveniles!R27,"")</f>
        <v/>
      </c>
      <c r="Y10" s="113" t="str">
        <f>IF(juveniles!R28&gt;0,juveniles!R28,"")</f>
        <v/>
      </c>
      <c r="Z10" s="112" t="str">
        <f>IF(juveniles!R29&gt;0,juveniles!R29,"")</f>
        <v/>
      </c>
      <c r="AA10" s="113" t="str">
        <f>IF(juveniles!R31&gt;0,juveniles!R31,"")</f>
        <v/>
      </c>
      <c r="AB10" s="111" t="str">
        <f>IF(juveniles!R32&gt;0,juveniles!R32,"")</f>
        <v/>
      </c>
      <c r="AC10" s="112" t="str">
        <f>IF(juveniles!R33&gt;0,juveniles!R33,"")</f>
        <v/>
      </c>
      <c r="AD10" s="111" t="str">
        <f>IF(juveniles!R35&gt;0,juveniles!R35,"")</f>
        <v/>
      </c>
      <c r="AE10" s="111" t="str">
        <f>IF(juveniles!R36&gt;0,juveniles!R36,"")</f>
        <v/>
      </c>
      <c r="AF10" s="112" t="str">
        <f>IF(juveniles!R37&gt;0,juveniles!R37,"")</f>
        <v/>
      </c>
    </row>
    <row r="11" spans="1:32" ht="25.5" x14ac:dyDescent="0.2">
      <c r="A11" s="63" t="str">
        <f t="shared" si="0"/>
        <v>Echiniscus attenboroughi</v>
      </c>
      <c r="B11" s="79" t="str">
        <f t="shared" si="0"/>
        <v>ZA.015+436</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5" t="str">
        <f>IF(juveniles!T13&gt;0,juveniles!T13,"")</f>
        <v/>
      </c>
      <c r="M11" s="113"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IF(juveniles!T23&gt;0,juveniles!T23,"")</f>
        <v/>
      </c>
      <c r="V11" s="113" t="str">
        <f>IF(juveniles!T24&gt;0,juveniles!T24,"")</f>
        <v/>
      </c>
      <c r="W11" s="112" t="str">
        <f>IF(juveniles!T25&gt;0,juveniles!T25,"")</f>
        <v/>
      </c>
      <c r="X11" s="113" t="str">
        <f>IF(juveniles!T27&gt;0,juveniles!T27,"")</f>
        <v/>
      </c>
      <c r="Y11" s="113" t="str">
        <f>IF(juveniles!T28&gt;0,juveniles!T28,"")</f>
        <v/>
      </c>
      <c r="Z11" s="112" t="str">
        <f>IF(juveniles!T29&gt;0,juveniles!T29,"")</f>
        <v/>
      </c>
      <c r="AA11" s="113" t="str">
        <f>IF(juveniles!T31&gt;0,juveniles!T31,"")</f>
        <v/>
      </c>
      <c r="AB11" s="111" t="str">
        <f>IF(juveniles!T32&gt;0,juveniles!T32,"")</f>
        <v/>
      </c>
      <c r="AC11" s="112" t="str">
        <f>IF(juveniles!T33&gt;0,juveniles!T33,"")</f>
        <v/>
      </c>
      <c r="AD11" s="111" t="str">
        <f>IF(juveniles!T35&gt;0,juveniles!T35,"")</f>
        <v/>
      </c>
      <c r="AE11" s="111" t="str">
        <f>IF(juveniles!T36&gt;0,juveniles!T36,"")</f>
        <v/>
      </c>
      <c r="AF11" s="112" t="str">
        <f>IF(juveniles!T37&gt;0,juveniles!T37,"")</f>
        <v/>
      </c>
    </row>
    <row r="12" spans="1:32" ht="25.5" x14ac:dyDescent="0.2">
      <c r="A12" s="63" t="str">
        <f t="shared" si="0"/>
        <v>Echiniscus attenboroughi</v>
      </c>
      <c r="B12" s="79" t="str">
        <f t="shared" si="0"/>
        <v>ZA.015+436</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5" t="str">
        <f>IF(juveniles!V13&gt;0,juveniles!V13,"")</f>
        <v/>
      </c>
      <c r="M12" s="113"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IF(juveniles!V23&gt;0,juveniles!V23,"")</f>
        <v/>
      </c>
      <c r="V12" s="113" t="str">
        <f>IF(juveniles!V24&gt;0,juveniles!V24,"")</f>
        <v/>
      </c>
      <c r="W12" s="112" t="str">
        <f>IF(juveniles!V25&gt;0,juveniles!V25,"")</f>
        <v/>
      </c>
      <c r="X12" s="113" t="str">
        <f>IF(juveniles!V27&gt;0,juveniles!V27,"")</f>
        <v/>
      </c>
      <c r="Y12" s="113" t="str">
        <f>IF(juveniles!V28&gt;0,juveniles!V28,"")</f>
        <v/>
      </c>
      <c r="Z12" s="112" t="str">
        <f>IF(juveniles!V29&gt;0,juveniles!V29,"")</f>
        <v/>
      </c>
      <c r="AA12" s="113" t="str">
        <f>IF(juveniles!V31&gt;0,juveniles!V31,"")</f>
        <v/>
      </c>
      <c r="AB12" s="111" t="str">
        <f>IF(juveniles!V32&gt;0,juveniles!V32,"")</f>
        <v/>
      </c>
      <c r="AC12" s="112" t="str">
        <f>IF(juveniles!V33&gt;0,juveniles!V33,"")</f>
        <v/>
      </c>
      <c r="AD12" s="111" t="str">
        <f>IF(juveniles!V35&gt;0,juveniles!V35,"")</f>
        <v/>
      </c>
      <c r="AE12" s="111" t="str">
        <f>IF(juveniles!V36&gt;0,juveniles!V36,"")</f>
        <v/>
      </c>
      <c r="AF12" s="112" t="str">
        <f>IF(juveniles!V37&gt;0,juveniles!V37,"")</f>
        <v/>
      </c>
    </row>
    <row r="13" spans="1:32" ht="25.5" x14ac:dyDescent="0.2">
      <c r="A13" s="63" t="str">
        <f t="shared" si="0"/>
        <v>Echiniscus attenboroughi</v>
      </c>
      <c r="B13" s="79" t="str">
        <f t="shared" si="0"/>
        <v>ZA.015+436</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5" t="str">
        <f>IF(juveniles!X13&gt;0,juveniles!X13,"")</f>
        <v/>
      </c>
      <c r="M13" s="113"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IF(juveniles!X23&gt;0,juveniles!X23,"")</f>
        <v/>
      </c>
      <c r="V13" s="113" t="str">
        <f>IF(juveniles!X24&gt;0,juveniles!X24,"")</f>
        <v/>
      </c>
      <c r="W13" s="112" t="str">
        <f>IF(juveniles!X25&gt;0,juveniles!X25,"")</f>
        <v/>
      </c>
      <c r="X13" s="113" t="str">
        <f>IF(juveniles!X27&gt;0,juveniles!X27,"")</f>
        <v/>
      </c>
      <c r="Y13" s="113" t="str">
        <f>IF(juveniles!X28&gt;0,juveniles!X28,"")</f>
        <v/>
      </c>
      <c r="Z13" s="112" t="str">
        <f>IF(juveniles!X29&gt;0,juveniles!X29,"")</f>
        <v/>
      </c>
      <c r="AA13" s="113" t="str">
        <f>IF(juveniles!X31&gt;0,juveniles!X31,"")</f>
        <v/>
      </c>
      <c r="AB13" s="111" t="str">
        <f>IF(juveniles!X32&gt;0,juveniles!X32,"")</f>
        <v/>
      </c>
      <c r="AC13" s="112" t="str">
        <f>IF(juveniles!X33&gt;0,juveniles!X33,"")</f>
        <v/>
      </c>
      <c r="AD13" s="111" t="str">
        <f>IF(juveniles!X35&gt;0,juveniles!X35,"")</f>
        <v/>
      </c>
      <c r="AE13" s="111" t="str">
        <f>IF(juveniles!X36&gt;0,juveniles!X36,"")</f>
        <v/>
      </c>
      <c r="AF13" s="112" t="str">
        <f>IF(juveniles!X37&gt;0,juveniles!X37,"")</f>
        <v/>
      </c>
    </row>
    <row r="14" spans="1:32" ht="25.5" x14ac:dyDescent="0.2">
      <c r="A14" s="63" t="str">
        <f t="shared" si="0"/>
        <v>Echiniscus attenboroughi</v>
      </c>
      <c r="B14" s="79" t="str">
        <f t="shared" si="0"/>
        <v>ZA.015+436</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5" t="str">
        <f>IF(juveniles!Z13&gt;0,juveniles!Z13,"")</f>
        <v/>
      </c>
      <c r="M14" s="113"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IF(juveniles!Z23&gt;0,juveniles!Z23,"")</f>
        <v/>
      </c>
      <c r="V14" s="113" t="str">
        <f>IF(juveniles!Z24&gt;0,juveniles!Z24,"")</f>
        <v/>
      </c>
      <c r="W14" s="112" t="str">
        <f>IF(juveniles!Z25&gt;0,juveniles!Z25,"")</f>
        <v/>
      </c>
      <c r="X14" s="113" t="str">
        <f>IF(juveniles!Z27&gt;0,juveniles!Z27,"")</f>
        <v/>
      </c>
      <c r="Y14" s="113" t="str">
        <f>IF(juveniles!Z28&gt;0,juveniles!Z28,"")</f>
        <v/>
      </c>
      <c r="Z14" s="112" t="str">
        <f>IF(juveniles!Z29&gt;0,juveniles!Z29,"")</f>
        <v/>
      </c>
      <c r="AA14" s="113" t="str">
        <f>IF(juveniles!Z31&gt;0,juveniles!Z31,"")</f>
        <v/>
      </c>
      <c r="AB14" s="111" t="str">
        <f>IF(juveniles!Z32&gt;0,juveniles!Z32,"")</f>
        <v/>
      </c>
      <c r="AC14" s="112" t="str">
        <f>IF(juveniles!Z33&gt;0,juveniles!Z33,"")</f>
        <v/>
      </c>
      <c r="AD14" s="111" t="str">
        <f>IF(juveniles!Z35&gt;0,juveniles!Z35,"")</f>
        <v/>
      </c>
      <c r="AE14" s="111" t="str">
        <f>IF(juveniles!Z36&gt;0,juveniles!Z36,"")</f>
        <v/>
      </c>
      <c r="AF14" s="112" t="str">
        <f>IF(juveniles!Z37&gt;0,juveniles!Z37,"")</f>
        <v/>
      </c>
    </row>
    <row r="15" spans="1:32" ht="25.5" x14ac:dyDescent="0.2">
      <c r="A15" s="63" t="str">
        <f t="shared" si="0"/>
        <v>Echiniscus attenboroughi</v>
      </c>
      <c r="B15" s="79" t="str">
        <f t="shared" si="0"/>
        <v>ZA.015+436</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5" t="str">
        <f>IF(juveniles!AB13&gt;0,juveniles!AB13,"")</f>
        <v/>
      </c>
      <c r="M15" s="113"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IF(juveniles!AB23&gt;0,juveniles!AB23,"")</f>
        <v/>
      </c>
      <c r="V15" s="113" t="str">
        <f>IF(juveniles!AB24&gt;0,juveniles!AB24,"")</f>
        <v/>
      </c>
      <c r="W15" s="112" t="str">
        <f>IF(juveniles!AB25&gt;0,juveniles!AB25,"")</f>
        <v/>
      </c>
      <c r="X15" s="113" t="str">
        <f>IF(juveniles!AB27&gt;0,juveniles!AB27,"")</f>
        <v/>
      </c>
      <c r="Y15" s="113" t="str">
        <f>IF(juveniles!AB28&gt;0,juveniles!AB28,"")</f>
        <v/>
      </c>
      <c r="Z15" s="112" t="str">
        <f>IF(juveniles!AB29&gt;0,juveniles!AB29,"")</f>
        <v/>
      </c>
      <c r="AA15" s="113" t="str">
        <f>IF(juveniles!AB31&gt;0,juveniles!AB31,"")</f>
        <v/>
      </c>
      <c r="AB15" s="111" t="str">
        <f>IF(juveniles!AB32&gt;0,juveniles!AB32,"")</f>
        <v/>
      </c>
      <c r="AC15" s="112" t="str">
        <f>IF(juveniles!AB33&gt;0,juveniles!AB33,"")</f>
        <v/>
      </c>
      <c r="AD15" s="111" t="str">
        <f>IF(juveniles!AB35&gt;0,juveniles!AB35,"")</f>
        <v/>
      </c>
      <c r="AE15" s="111" t="str">
        <f>IF(juveniles!AB36&gt;0,juveniles!AB36,"")</f>
        <v/>
      </c>
      <c r="AF15" s="112" t="str">
        <f>IF(juveniles!AB37&gt;0,juveniles!AB37,"")</f>
        <v/>
      </c>
    </row>
    <row r="16" spans="1:32" ht="25.5" x14ac:dyDescent="0.2">
      <c r="A16" s="63" t="str">
        <f t="shared" si="0"/>
        <v>Echiniscus attenboroughi</v>
      </c>
      <c r="B16" s="79" t="str">
        <f t="shared" si="0"/>
        <v>ZA.015+436</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5" t="str">
        <f>IF(juveniles!AD13&gt;0,juveniles!AD13,"")</f>
        <v/>
      </c>
      <c r="M16" s="113"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IF(juveniles!AD23&gt;0,juveniles!AD23,"")</f>
        <v/>
      </c>
      <c r="V16" s="113" t="str">
        <f>IF(juveniles!AD24&gt;0,juveniles!AD24,"")</f>
        <v/>
      </c>
      <c r="W16" s="112" t="str">
        <f>IF(juveniles!AD25&gt;0,juveniles!AD25,"")</f>
        <v/>
      </c>
      <c r="X16" s="113" t="str">
        <f>IF(juveniles!AD27&gt;0,juveniles!AD27,"")</f>
        <v/>
      </c>
      <c r="Y16" s="113" t="str">
        <f>IF(juveniles!AD28&gt;0,juveniles!AD28,"")</f>
        <v/>
      </c>
      <c r="Z16" s="112" t="str">
        <f>IF(juveniles!AD29&gt;0,juveniles!AD29,"")</f>
        <v/>
      </c>
      <c r="AA16" s="113" t="str">
        <f>IF(juveniles!AD31&gt;0,juveniles!AD31,"")</f>
        <v/>
      </c>
      <c r="AB16" s="111" t="str">
        <f>IF(juveniles!AD32&gt;0,juveniles!AD32,"")</f>
        <v/>
      </c>
      <c r="AC16" s="112" t="str">
        <f>IF(juveniles!AD33&gt;0,juveniles!AD33,"")</f>
        <v/>
      </c>
      <c r="AD16" s="111" t="str">
        <f>IF(juveniles!AD35&gt;0,juveniles!AD35,"")</f>
        <v/>
      </c>
      <c r="AE16" s="111" t="str">
        <f>IF(juveniles!AD36&gt;0,juveniles!AD36,"")</f>
        <v/>
      </c>
      <c r="AF16" s="112" t="str">
        <f>IF(juveniles!AD37&gt;0,juveniles!AD37,"")</f>
        <v/>
      </c>
    </row>
    <row r="17" spans="1:32" ht="25.5" x14ac:dyDescent="0.2">
      <c r="A17" s="63" t="str">
        <f t="shared" si="0"/>
        <v>Echiniscus attenboroughi</v>
      </c>
      <c r="B17" s="79" t="str">
        <f t="shared" si="0"/>
        <v>ZA.015+436</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5" t="str">
        <f>IF(juveniles!AF13&gt;0,juveniles!AF13,"")</f>
        <v/>
      </c>
      <c r="M17" s="113"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IF(juveniles!AF23&gt;0,juveniles!AF23,"")</f>
        <v/>
      </c>
      <c r="V17" s="113" t="str">
        <f>IF(juveniles!AF24&gt;0,juveniles!AF24,"")</f>
        <v/>
      </c>
      <c r="W17" s="112" t="str">
        <f>IF(juveniles!AF25&gt;0,juveniles!AF25,"")</f>
        <v/>
      </c>
      <c r="X17" s="113" t="str">
        <f>IF(juveniles!AF27&gt;0,juveniles!AF27,"")</f>
        <v/>
      </c>
      <c r="Y17" s="113" t="str">
        <f>IF(juveniles!AF28&gt;0,juveniles!AF28,"")</f>
        <v/>
      </c>
      <c r="Z17" s="112" t="str">
        <f>IF(juveniles!AF29&gt;0,juveniles!AF29,"")</f>
        <v/>
      </c>
      <c r="AA17" s="113" t="str">
        <f>IF(juveniles!AF31&gt;0,juveniles!AF31,"")</f>
        <v/>
      </c>
      <c r="AB17" s="111" t="str">
        <f>IF(juveniles!AF32&gt;0,juveniles!AF32,"")</f>
        <v/>
      </c>
      <c r="AC17" s="112" t="str">
        <f>IF(juveniles!AF33&gt;0,juveniles!AF33,"")</f>
        <v/>
      </c>
      <c r="AD17" s="111" t="str">
        <f>IF(juveniles!AF35&gt;0,juveniles!AF35,"")</f>
        <v/>
      </c>
      <c r="AE17" s="111" t="str">
        <f>IF(juveniles!AF36&gt;0,juveniles!AF36,"")</f>
        <v/>
      </c>
      <c r="AF17" s="112" t="str">
        <f>IF(juveniles!AF37&gt;0,juveniles!AF37,"")</f>
        <v/>
      </c>
    </row>
    <row r="18" spans="1:32" ht="25.5" x14ac:dyDescent="0.2">
      <c r="A18" s="63" t="str">
        <f t="shared" si="0"/>
        <v>Echiniscus attenboroughi</v>
      </c>
      <c r="B18" s="79" t="str">
        <f t="shared" si="0"/>
        <v>ZA.015+436</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5" t="str">
        <f>IF(juveniles!AH13&gt;0,juveniles!AH13,"")</f>
        <v/>
      </c>
      <c r="M18" s="113"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IF(juveniles!AH23&gt;0,juveniles!AH23,"")</f>
        <v/>
      </c>
      <c r="V18" s="113" t="str">
        <f>IF(juveniles!AH24&gt;0,juveniles!AH24,"")</f>
        <v/>
      </c>
      <c r="W18" s="112" t="str">
        <f>IF(juveniles!AH25&gt;0,juveniles!AH25,"")</f>
        <v/>
      </c>
      <c r="X18" s="113" t="str">
        <f>IF(juveniles!AH27&gt;0,juveniles!AH27,"")</f>
        <v/>
      </c>
      <c r="Y18" s="113" t="str">
        <f>IF(juveniles!AH28&gt;0,juveniles!AH28,"")</f>
        <v/>
      </c>
      <c r="Z18" s="112" t="str">
        <f>IF(juveniles!AH29&gt;0,juveniles!AH29,"")</f>
        <v/>
      </c>
      <c r="AA18" s="113" t="str">
        <f>IF(juveniles!AH31&gt;0,juveniles!AH31,"")</f>
        <v/>
      </c>
      <c r="AB18" s="111" t="str">
        <f>IF(juveniles!AH32&gt;0,juveniles!AH32,"")</f>
        <v/>
      </c>
      <c r="AC18" s="112" t="str">
        <f>IF(juveniles!AH33&gt;0,juveniles!AH33,"")</f>
        <v/>
      </c>
      <c r="AD18" s="111" t="str">
        <f>IF(juveniles!AH35&gt;0,juveniles!AH35,"")</f>
        <v/>
      </c>
      <c r="AE18" s="111" t="str">
        <f>IF(juveniles!AH36&gt;0,juveniles!AH36,"")</f>
        <v/>
      </c>
      <c r="AF18" s="112" t="str">
        <f>IF(juveniles!AH37&gt;0,juveniles!AH37,"")</f>
        <v/>
      </c>
    </row>
    <row r="19" spans="1:32" ht="25.5" x14ac:dyDescent="0.2">
      <c r="A19" s="63" t="str">
        <f t="shared" si="0"/>
        <v>Echiniscus attenboroughi</v>
      </c>
      <c r="B19" s="79" t="str">
        <f t="shared" si="0"/>
        <v>ZA.015+436</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5" t="str">
        <f>IF(juveniles!AJ13&gt;0,juveniles!AJ13,"")</f>
        <v/>
      </c>
      <c r="M19" s="113"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IF(juveniles!AJ23&gt;0,juveniles!AJ23,"")</f>
        <v/>
      </c>
      <c r="V19" s="113" t="str">
        <f>IF(juveniles!AJ24&gt;0,juveniles!AJ24,"")</f>
        <v/>
      </c>
      <c r="W19" s="112" t="str">
        <f>IF(juveniles!AJ25&gt;0,juveniles!AJ25,"")</f>
        <v/>
      </c>
      <c r="X19" s="113" t="str">
        <f>IF(juveniles!AJ27&gt;0,juveniles!AJ27,"")</f>
        <v/>
      </c>
      <c r="Y19" s="113" t="str">
        <f>IF(juveniles!AJ28&gt;0,juveniles!AJ28,"")</f>
        <v/>
      </c>
      <c r="Z19" s="112" t="str">
        <f>IF(juveniles!AJ29&gt;0,juveniles!AJ29,"")</f>
        <v/>
      </c>
      <c r="AA19" s="113" t="str">
        <f>IF(juveniles!AJ31&gt;0,juveniles!AJ31,"")</f>
        <v/>
      </c>
      <c r="AB19" s="111" t="str">
        <f>IF(juveniles!AJ32&gt;0,juveniles!AJ32,"")</f>
        <v/>
      </c>
      <c r="AC19" s="112" t="str">
        <f>IF(juveniles!AJ33&gt;0,juveniles!AJ33,"")</f>
        <v/>
      </c>
      <c r="AD19" s="111" t="str">
        <f>IF(juveniles!AJ35&gt;0,juveniles!AJ35,"")</f>
        <v/>
      </c>
      <c r="AE19" s="111" t="str">
        <f>IF(juveniles!AJ36&gt;0,juveniles!AJ36,"")</f>
        <v/>
      </c>
      <c r="AF19" s="112" t="str">
        <f>IF(juveniles!AJ37&gt;0,juveniles!AJ37,"")</f>
        <v/>
      </c>
    </row>
    <row r="20" spans="1:32" ht="25.5" x14ac:dyDescent="0.2">
      <c r="A20" s="63" t="str">
        <f t="shared" ref="A20:B31" si="1">A$2</f>
        <v>Echiniscus attenboroughi</v>
      </c>
      <c r="B20" s="79" t="str">
        <f t="shared" si="1"/>
        <v>ZA.015+436</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5" t="str">
        <f>IF(juveniles!AL13&gt;0,juveniles!AL13,"")</f>
        <v/>
      </c>
      <c r="M20" s="113"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IF(juveniles!AL23&gt;0,juveniles!AL23,"")</f>
        <v/>
      </c>
      <c r="V20" s="113" t="str">
        <f>IF(juveniles!AL24&gt;0,juveniles!AL24,"")</f>
        <v/>
      </c>
      <c r="W20" s="112" t="str">
        <f>IF(juveniles!AL25&gt;0,juveniles!AL25,"")</f>
        <v/>
      </c>
      <c r="X20" s="113" t="str">
        <f>IF(juveniles!AL27&gt;0,juveniles!AL27,"")</f>
        <v/>
      </c>
      <c r="Y20" s="113" t="str">
        <f>IF(juveniles!AL28&gt;0,juveniles!AL28,"")</f>
        <v/>
      </c>
      <c r="Z20" s="112" t="str">
        <f>IF(juveniles!AL29&gt;0,juveniles!AL29,"")</f>
        <v/>
      </c>
      <c r="AA20" s="113" t="str">
        <f>IF(juveniles!AL31&gt;0,juveniles!AL31,"")</f>
        <v/>
      </c>
      <c r="AB20" s="111" t="str">
        <f>IF(juveniles!AL32&gt;0,juveniles!AL32,"")</f>
        <v/>
      </c>
      <c r="AC20" s="112" t="str">
        <f>IF(juveniles!AL33&gt;0,juveniles!AL33,"")</f>
        <v/>
      </c>
      <c r="AD20" s="111" t="str">
        <f>IF(juveniles!AL35&gt;0,juveniles!AL35,"")</f>
        <v/>
      </c>
      <c r="AE20" s="111" t="str">
        <f>IF(juveniles!AL36&gt;0,juveniles!AL36,"")</f>
        <v/>
      </c>
      <c r="AF20" s="112" t="str">
        <f>IF(juveniles!AL37&gt;0,juveniles!AL37,"")</f>
        <v/>
      </c>
    </row>
    <row r="21" spans="1:32" ht="25.5" x14ac:dyDescent="0.2">
      <c r="A21" s="63" t="str">
        <f t="shared" si="1"/>
        <v>Echiniscus attenboroughi</v>
      </c>
      <c r="B21" s="79" t="str">
        <f t="shared" si="1"/>
        <v>ZA.015+436</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5" t="str">
        <f>IF(juveniles!AN13&gt;0,juveniles!AN13,"")</f>
        <v/>
      </c>
      <c r="M21" s="113"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IF(juveniles!AN23&gt;0,juveniles!AN23,"")</f>
        <v/>
      </c>
      <c r="V21" s="113" t="str">
        <f>IF(juveniles!AN24&gt;0,juveniles!AN24,"")</f>
        <v/>
      </c>
      <c r="W21" s="112" t="str">
        <f>IF(juveniles!AN25&gt;0,juveniles!AN25,"")</f>
        <v/>
      </c>
      <c r="X21" s="113" t="str">
        <f>IF(juveniles!AN27&gt;0,juveniles!AN27,"")</f>
        <v/>
      </c>
      <c r="Y21" s="113" t="str">
        <f>IF(juveniles!AN28&gt;0,juveniles!AN28,"")</f>
        <v/>
      </c>
      <c r="Z21" s="112" t="str">
        <f>IF(juveniles!AN29&gt;0,juveniles!AN29,"")</f>
        <v/>
      </c>
      <c r="AA21" s="113" t="str">
        <f>IF(juveniles!AN31&gt;0,juveniles!AN31,"")</f>
        <v/>
      </c>
      <c r="AB21" s="111" t="str">
        <f>IF(juveniles!AN32&gt;0,juveniles!AN32,"")</f>
        <v/>
      </c>
      <c r="AC21" s="112" t="str">
        <f>IF(juveniles!AN33&gt;0,juveniles!AN33,"")</f>
        <v/>
      </c>
      <c r="AD21" s="111" t="str">
        <f>IF(juveniles!AN35&gt;0,juveniles!AN35,"")</f>
        <v/>
      </c>
      <c r="AE21" s="111" t="str">
        <f>IF(juveniles!AN36&gt;0,juveniles!AN36,"")</f>
        <v/>
      </c>
      <c r="AF21" s="112" t="str">
        <f>IF(juveniles!AN37&gt;0,juveniles!AN37,"")</f>
        <v/>
      </c>
    </row>
    <row r="22" spans="1:32" ht="25.5" x14ac:dyDescent="0.2">
      <c r="A22" s="63" t="str">
        <f t="shared" si="1"/>
        <v>Echiniscus attenboroughi</v>
      </c>
      <c r="B22" s="79" t="str">
        <f t="shared" si="1"/>
        <v>ZA.015+436</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5" t="str">
        <f>IF(juveniles!AP13&gt;0,juveniles!AP13,"")</f>
        <v/>
      </c>
      <c r="M22" s="113"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IF(juveniles!AP23&gt;0,juveniles!AP23,"")</f>
        <v/>
      </c>
      <c r="V22" s="113" t="str">
        <f>IF(juveniles!AP24&gt;0,juveniles!AP24,"")</f>
        <v/>
      </c>
      <c r="W22" s="112" t="str">
        <f>IF(juveniles!AP25&gt;0,juveniles!AP25,"")</f>
        <v/>
      </c>
      <c r="X22" s="113" t="str">
        <f>IF(juveniles!AP27&gt;0,juveniles!AP27,"")</f>
        <v/>
      </c>
      <c r="Y22" s="113" t="str">
        <f>IF(juveniles!AP28&gt;0,juveniles!AP28,"")</f>
        <v/>
      </c>
      <c r="Z22" s="112" t="str">
        <f>IF(juveniles!AP29&gt;0,juveniles!AP29,"")</f>
        <v/>
      </c>
      <c r="AA22" s="113" t="str">
        <f>IF(juveniles!AP31&gt;0,juveniles!AP31,"")</f>
        <v/>
      </c>
      <c r="AB22" s="111" t="str">
        <f>IF(juveniles!AP32&gt;0,juveniles!AP32,"")</f>
        <v/>
      </c>
      <c r="AC22" s="112" t="str">
        <f>IF(juveniles!AP33&gt;0,juveniles!AP33,"")</f>
        <v/>
      </c>
      <c r="AD22" s="111" t="str">
        <f>IF(juveniles!AP35&gt;0,juveniles!AP35,"")</f>
        <v/>
      </c>
      <c r="AE22" s="111" t="str">
        <f>IF(juveniles!AP36&gt;0,juveniles!AP36,"")</f>
        <v/>
      </c>
      <c r="AF22" s="112" t="str">
        <f>IF(juveniles!AP37&gt;0,juveniles!AP37,"")</f>
        <v/>
      </c>
    </row>
    <row r="23" spans="1:32" ht="25.5" x14ac:dyDescent="0.2">
      <c r="A23" s="63" t="str">
        <f t="shared" si="1"/>
        <v>Echiniscus attenboroughi</v>
      </c>
      <c r="B23" s="79" t="str">
        <f t="shared" si="1"/>
        <v>ZA.015+436</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5" t="str">
        <f>IF(juveniles!AR13&gt;0,juveniles!AR13,"")</f>
        <v/>
      </c>
      <c r="M23" s="113"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IF(juveniles!AR23&gt;0,juveniles!AR23,"")</f>
        <v/>
      </c>
      <c r="V23" s="113" t="str">
        <f>IF(juveniles!AR24&gt;0,juveniles!AR24,"")</f>
        <v/>
      </c>
      <c r="W23" s="112" t="str">
        <f>IF(juveniles!AR25&gt;0,juveniles!AR25,"")</f>
        <v/>
      </c>
      <c r="X23" s="113" t="str">
        <f>IF(juveniles!AR27&gt;0,juveniles!AR27,"")</f>
        <v/>
      </c>
      <c r="Y23" s="113" t="str">
        <f>IF(juveniles!AR28&gt;0,juveniles!AR28,"")</f>
        <v/>
      </c>
      <c r="Z23" s="112" t="str">
        <f>IF(juveniles!AR29&gt;0,juveniles!AR29,"")</f>
        <v/>
      </c>
      <c r="AA23" s="113" t="str">
        <f>IF(juveniles!AR31&gt;0,juveniles!AR31,"")</f>
        <v/>
      </c>
      <c r="AB23" s="111" t="str">
        <f>IF(juveniles!AR32&gt;0,juveniles!AR32,"")</f>
        <v/>
      </c>
      <c r="AC23" s="112" t="str">
        <f>IF(juveniles!AR33&gt;0,juveniles!AR33,"")</f>
        <v/>
      </c>
      <c r="AD23" s="111" t="str">
        <f>IF(juveniles!AR35&gt;0,juveniles!AR35,"")</f>
        <v/>
      </c>
      <c r="AE23" s="111" t="str">
        <f>IF(juveniles!AR36&gt;0,juveniles!AR36,"")</f>
        <v/>
      </c>
      <c r="AF23" s="112" t="str">
        <f>IF(juveniles!AR37&gt;0,juveniles!AR37,"")</f>
        <v/>
      </c>
    </row>
    <row r="24" spans="1:32" ht="25.5" x14ac:dyDescent="0.2">
      <c r="A24" s="63" t="str">
        <f t="shared" si="1"/>
        <v>Echiniscus attenboroughi</v>
      </c>
      <c r="B24" s="79" t="str">
        <f t="shared" si="1"/>
        <v>ZA.015+436</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5" t="str">
        <f>IF(juveniles!AT13&gt;0,juveniles!AT13,"")</f>
        <v/>
      </c>
      <c r="M24" s="113"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IF(juveniles!AT23&gt;0,juveniles!AT23,"")</f>
        <v/>
      </c>
      <c r="V24" s="113" t="str">
        <f>IF(juveniles!AT24&gt;0,juveniles!AT24,"")</f>
        <v/>
      </c>
      <c r="W24" s="112" t="str">
        <f>IF(juveniles!AT25&gt;0,juveniles!AT25,"")</f>
        <v/>
      </c>
      <c r="X24" s="113" t="str">
        <f>IF(juveniles!AT27&gt;0,juveniles!AT27,"")</f>
        <v/>
      </c>
      <c r="Y24" s="113" t="str">
        <f>IF(juveniles!AT28&gt;0,juveniles!AT28,"")</f>
        <v/>
      </c>
      <c r="Z24" s="112" t="str">
        <f>IF(juveniles!AT29&gt;0,juveniles!AT29,"")</f>
        <v/>
      </c>
      <c r="AA24" s="113" t="str">
        <f>IF(juveniles!AT31&gt;0,juveniles!AT31,"")</f>
        <v/>
      </c>
      <c r="AB24" s="111" t="str">
        <f>IF(juveniles!AT32&gt;0,juveniles!AT32,"")</f>
        <v/>
      </c>
      <c r="AC24" s="112" t="str">
        <f>IF(juveniles!AT33&gt;0,juveniles!AT33,"")</f>
        <v/>
      </c>
      <c r="AD24" s="111" t="str">
        <f>IF(juveniles!AT35&gt;0,juveniles!AT35,"")</f>
        <v/>
      </c>
      <c r="AE24" s="111" t="str">
        <f>IF(juveniles!AT36&gt;0,juveniles!AT36,"")</f>
        <v/>
      </c>
      <c r="AF24" s="112" t="str">
        <f>IF(juveniles!AT37&gt;0,juveniles!AT37,"")</f>
        <v/>
      </c>
    </row>
    <row r="25" spans="1:32" ht="25.5" x14ac:dyDescent="0.2">
      <c r="A25" s="63" t="str">
        <f t="shared" si="1"/>
        <v>Echiniscus attenboroughi</v>
      </c>
      <c r="B25" s="79" t="str">
        <f t="shared" si="1"/>
        <v>ZA.015+436</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5" t="str">
        <f>IF(juveniles!AV13&gt;0,juveniles!AV13,"")</f>
        <v/>
      </c>
      <c r="M25" s="113"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IF(juveniles!AV23&gt;0,juveniles!AV23,"")</f>
        <v/>
      </c>
      <c r="V25" s="113" t="str">
        <f>IF(juveniles!AV24&gt;0,juveniles!AV24,"")</f>
        <v/>
      </c>
      <c r="W25" s="112" t="str">
        <f>IF(juveniles!AV25&gt;0,juveniles!AV25,"")</f>
        <v/>
      </c>
      <c r="X25" s="113" t="str">
        <f>IF(juveniles!AV27&gt;0,juveniles!AV27,"")</f>
        <v/>
      </c>
      <c r="Y25" s="113" t="str">
        <f>IF(juveniles!AV28&gt;0,juveniles!AV28,"")</f>
        <v/>
      </c>
      <c r="Z25" s="112" t="str">
        <f>IF(juveniles!AV29&gt;0,juveniles!AV29,"")</f>
        <v/>
      </c>
      <c r="AA25" s="113" t="str">
        <f>IF(juveniles!AV31&gt;0,juveniles!AV31,"")</f>
        <v/>
      </c>
      <c r="AB25" s="111" t="str">
        <f>IF(juveniles!AV32&gt;0,juveniles!AV32,"")</f>
        <v/>
      </c>
      <c r="AC25" s="112" t="str">
        <f>IF(juveniles!AV33&gt;0,juveniles!AV33,"")</f>
        <v/>
      </c>
      <c r="AD25" s="111" t="str">
        <f>IF(juveniles!AV35&gt;0,juveniles!AV35,"")</f>
        <v/>
      </c>
      <c r="AE25" s="111" t="str">
        <f>IF(juveniles!AV36&gt;0,juveniles!AV36,"")</f>
        <v/>
      </c>
      <c r="AF25" s="112" t="str">
        <f>IF(juveniles!AV37&gt;0,juveniles!AV37,"")</f>
        <v/>
      </c>
    </row>
    <row r="26" spans="1:32" ht="25.5" x14ac:dyDescent="0.2">
      <c r="A26" s="63" t="str">
        <f t="shared" si="1"/>
        <v>Echiniscus attenboroughi</v>
      </c>
      <c r="B26" s="79" t="str">
        <f t="shared" si="1"/>
        <v>ZA.015+436</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5" t="str">
        <f>IF(juveniles!AX13&gt;0,juveniles!AX13,"")</f>
        <v/>
      </c>
      <c r="M26" s="113"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IF(juveniles!AX23&gt;0,juveniles!AX23,"")</f>
        <v/>
      </c>
      <c r="V26" s="113" t="str">
        <f>IF(juveniles!AX24&gt;0,juveniles!AX24,"")</f>
        <v/>
      </c>
      <c r="W26" s="112" t="str">
        <f>IF(juveniles!AX25&gt;0,juveniles!AX25,"")</f>
        <v/>
      </c>
      <c r="X26" s="113" t="str">
        <f>IF(juveniles!AX27&gt;0,juveniles!AX27,"")</f>
        <v/>
      </c>
      <c r="Y26" s="113" t="str">
        <f>IF(juveniles!AX28&gt;0,juveniles!AX28,"")</f>
        <v/>
      </c>
      <c r="Z26" s="112" t="str">
        <f>IF(juveniles!AX29&gt;0,juveniles!AX29,"")</f>
        <v/>
      </c>
      <c r="AA26" s="113" t="str">
        <f>IF(juveniles!AX31&gt;0,juveniles!AX31,"")</f>
        <v/>
      </c>
      <c r="AB26" s="111" t="str">
        <f>IF(juveniles!AX32&gt;0,juveniles!AX32,"")</f>
        <v/>
      </c>
      <c r="AC26" s="112" t="str">
        <f>IF(juveniles!AX33&gt;0,juveniles!AX33,"")</f>
        <v/>
      </c>
      <c r="AD26" s="111" t="str">
        <f>IF(juveniles!AX35&gt;0,juveniles!AX35,"")</f>
        <v/>
      </c>
      <c r="AE26" s="111" t="str">
        <f>IF(juveniles!AX36&gt;0,juveniles!AX36,"")</f>
        <v/>
      </c>
      <c r="AF26" s="112" t="str">
        <f>IF(juveniles!AX37&gt;0,juveniles!AX37,"")</f>
        <v/>
      </c>
    </row>
    <row r="27" spans="1:32" ht="25.5" x14ac:dyDescent="0.2">
      <c r="A27" s="63" t="str">
        <f t="shared" si="1"/>
        <v>Echiniscus attenboroughi</v>
      </c>
      <c r="B27" s="79" t="str">
        <f t="shared" si="1"/>
        <v>ZA.015+436</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5" t="str">
        <f>IF(juveniles!AZ13&gt;0,juveniles!AZ13,"")</f>
        <v/>
      </c>
      <c r="M27" s="113"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IF(juveniles!AZ23&gt;0,juveniles!AZ23,"")</f>
        <v/>
      </c>
      <c r="V27" s="113" t="str">
        <f>IF(juveniles!AZ24&gt;0,juveniles!AZ24,"")</f>
        <v/>
      </c>
      <c r="W27" s="112" t="str">
        <f>IF(juveniles!AZ25&gt;0,juveniles!AZ25,"")</f>
        <v/>
      </c>
      <c r="X27" s="113" t="str">
        <f>IF(juveniles!AZ27&gt;0,juveniles!AZ27,"")</f>
        <v/>
      </c>
      <c r="Y27" s="113" t="str">
        <f>IF(juveniles!AZ28&gt;0,juveniles!AZ28,"")</f>
        <v/>
      </c>
      <c r="Z27" s="112" t="str">
        <f>IF(juveniles!AZ29&gt;0,juveniles!AZ29,"")</f>
        <v/>
      </c>
      <c r="AA27" s="113" t="str">
        <f>IF(juveniles!AZ31&gt;0,juveniles!AZ31,"")</f>
        <v/>
      </c>
      <c r="AB27" s="111" t="str">
        <f>IF(juveniles!AZ32&gt;0,juveniles!AZ32,"")</f>
        <v/>
      </c>
      <c r="AC27" s="112" t="str">
        <f>IF(juveniles!AZ33&gt;0,juveniles!AZ33,"")</f>
        <v/>
      </c>
      <c r="AD27" s="111" t="str">
        <f>IF(juveniles!AZ35&gt;0,juveniles!AZ35,"")</f>
        <v/>
      </c>
      <c r="AE27" s="111" t="str">
        <f>IF(juveniles!AZ36&gt;0,juveniles!AZ36,"")</f>
        <v/>
      </c>
      <c r="AF27" s="112" t="str">
        <f>IF(juveniles!AZ37&gt;0,juveniles!AZ37,"")</f>
        <v/>
      </c>
    </row>
    <row r="28" spans="1:32" ht="25.5" x14ac:dyDescent="0.2">
      <c r="A28" s="63" t="str">
        <f t="shared" si="1"/>
        <v>Echiniscus attenboroughi</v>
      </c>
      <c r="B28" s="79" t="str">
        <f t="shared" si="1"/>
        <v>ZA.015+436</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5" t="str">
        <f>IF(juveniles!BB13&gt;0,juveniles!BB13,"")</f>
        <v/>
      </c>
      <c r="M28" s="113"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IF(juveniles!BB23&gt;0,juveniles!BB23,"")</f>
        <v/>
      </c>
      <c r="V28" s="113" t="str">
        <f>IF(juveniles!BB24&gt;0,juveniles!BB24,"")</f>
        <v/>
      </c>
      <c r="W28" s="112" t="str">
        <f>IF(juveniles!BB25&gt;0,juveniles!BB25,"")</f>
        <v/>
      </c>
      <c r="X28" s="113" t="str">
        <f>IF(juveniles!BB27&gt;0,juveniles!BB27,"")</f>
        <v/>
      </c>
      <c r="Y28" s="113" t="str">
        <f>IF(juveniles!BB28&gt;0,juveniles!BB28,"")</f>
        <v/>
      </c>
      <c r="Z28" s="112" t="str">
        <f>IF(juveniles!BB29&gt;0,juveniles!BB29,"")</f>
        <v/>
      </c>
      <c r="AA28" s="113" t="str">
        <f>IF(juveniles!BB31&gt;0,juveniles!BB31,"")</f>
        <v/>
      </c>
      <c r="AB28" s="111" t="str">
        <f>IF(juveniles!BB32&gt;0,juveniles!BB32,"")</f>
        <v/>
      </c>
      <c r="AC28" s="112" t="str">
        <f>IF(juveniles!BB33&gt;0,juveniles!BB33,"")</f>
        <v/>
      </c>
      <c r="AD28" s="111" t="str">
        <f>IF(juveniles!BB35&gt;0,juveniles!BB35,"")</f>
        <v/>
      </c>
      <c r="AE28" s="111" t="str">
        <f>IF(juveniles!BB36&gt;0,juveniles!BB36,"")</f>
        <v/>
      </c>
      <c r="AF28" s="112" t="str">
        <f>IF(juveniles!BB37&gt;0,juveniles!BB37,"")</f>
        <v/>
      </c>
    </row>
    <row r="29" spans="1:32" ht="25.5" x14ac:dyDescent="0.2">
      <c r="A29" s="63" t="str">
        <f t="shared" si="1"/>
        <v>Echiniscus attenboroughi</v>
      </c>
      <c r="B29" s="79" t="str">
        <f t="shared" si="1"/>
        <v>ZA.015+436</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5" t="str">
        <f>IF(juveniles!BD13&gt;0,juveniles!BD13,"")</f>
        <v/>
      </c>
      <c r="M29" s="113"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IF(juveniles!BD23&gt;0,juveniles!BD23,"")</f>
        <v/>
      </c>
      <c r="V29" s="113" t="str">
        <f>IF(juveniles!BD24&gt;0,juveniles!BD24,"")</f>
        <v/>
      </c>
      <c r="W29" s="112" t="str">
        <f>IF(juveniles!BD25&gt;0,juveniles!BD25,"")</f>
        <v/>
      </c>
      <c r="X29" s="113" t="str">
        <f>IF(juveniles!BD27&gt;0,juveniles!BD27,"")</f>
        <v/>
      </c>
      <c r="Y29" s="113" t="str">
        <f>IF(juveniles!BD28&gt;0,juveniles!BD28,"")</f>
        <v/>
      </c>
      <c r="Z29" s="112" t="str">
        <f>IF(juveniles!BD29&gt;0,juveniles!BD29,"")</f>
        <v/>
      </c>
      <c r="AA29" s="113" t="str">
        <f>IF(juveniles!BD31&gt;0,juveniles!BD31,"")</f>
        <v/>
      </c>
      <c r="AB29" s="111" t="str">
        <f>IF(juveniles!BD32&gt;0,juveniles!BD32,"")</f>
        <v/>
      </c>
      <c r="AC29" s="112" t="str">
        <f>IF(juveniles!BD33&gt;0,juveniles!BD33,"")</f>
        <v/>
      </c>
      <c r="AD29" s="111" t="str">
        <f>IF(juveniles!BD35&gt;0,juveniles!BD35,"")</f>
        <v/>
      </c>
      <c r="AE29" s="111" t="str">
        <f>IF(juveniles!BD36&gt;0,juveniles!BD36,"")</f>
        <v/>
      </c>
      <c r="AF29" s="112" t="str">
        <f>IF(juveniles!BD37&gt;0,juveniles!BD37,"")</f>
        <v/>
      </c>
    </row>
    <row r="30" spans="1:32" ht="25.5" x14ac:dyDescent="0.2">
      <c r="A30" s="63" t="str">
        <f t="shared" si="1"/>
        <v>Echiniscus attenboroughi</v>
      </c>
      <c r="B30" s="79" t="str">
        <f t="shared" si="1"/>
        <v>ZA.015+436</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5" t="str">
        <f>IF(juveniles!BF13&gt;0,juveniles!BF13,"")</f>
        <v/>
      </c>
      <c r="M30" s="113"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IF(juveniles!BF23&gt;0,juveniles!BF23,"")</f>
        <v/>
      </c>
      <c r="V30" s="113" t="str">
        <f>IF(juveniles!BF24&gt;0,juveniles!BF24,"")</f>
        <v/>
      </c>
      <c r="W30" s="112" t="str">
        <f>IF(juveniles!BF25&gt;0,juveniles!BF25,"")</f>
        <v/>
      </c>
      <c r="X30" s="113" t="str">
        <f>IF(juveniles!BF27&gt;0,juveniles!BF27,"")</f>
        <v/>
      </c>
      <c r="Y30" s="113" t="str">
        <f>IF(juveniles!BF28&gt;0,juveniles!BF28,"")</f>
        <v/>
      </c>
      <c r="Z30" s="112" t="str">
        <f>IF(juveniles!BF29&gt;0,juveniles!BF29,"")</f>
        <v/>
      </c>
      <c r="AA30" s="113" t="str">
        <f>IF(juveniles!BF31&gt;0,juveniles!BF31,"")</f>
        <v/>
      </c>
      <c r="AB30" s="111" t="str">
        <f>IF(juveniles!BF32&gt;0,juveniles!BF32,"")</f>
        <v/>
      </c>
      <c r="AC30" s="112" t="str">
        <f>IF(juveniles!BF33&gt;0,juveniles!BF33,"")</f>
        <v/>
      </c>
      <c r="AD30" s="111" t="str">
        <f>IF(juveniles!BF35&gt;0,juveniles!BF35,"")</f>
        <v/>
      </c>
      <c r="AE30" s="111" t="str">
        <f>IF(juveniles!BF36&gt;0,juveniles!BF36,"")</f>
        <v/>
      </c>
      <c r="AF30" s="112" t="str">
        <f>IF(juveniles!BF37&gt;0,juveniles!BF37,"")</f>
        <v/>
      </c>
    </row>
    <row r="31" spans="1:32" ht="25.5" x14ac:dyDescent="0.2">
      <c r="A31" s="63" t="str">
        <f t="shared" si="1"/>
        <v>Echiniscus attenboroughi</v>
      </c>
      <c r="B31" s="79" t="str">
        <f t="shared" si="1"/>
        <v>ZA.015+436</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5" t="str">
        <f>IF(juveniles!BH13&gt;0,juveniles!BH13,"")</f>
        <v/>
      </c>
      <c r="M31" s="113"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IF(juveniles!BH23&gt;0,juveniles!BH23,"")</f>
        <v/>
      </c>
      <c r="V31" s="113" t="str">
        <f>IF(juveniles!BH24&gt;0,juveniles!BH24,"")</f>
        <v/>
      </c>
      <c r="W31" s="112" t="str">
        <f>IF(juveniles!BH25&gt;0,juveniles!BH25,"")</f>
        <v/>
      </c>
      <c r="X31" s="113" t="str">
        <f>IF(juveniles!BH27&gt;0,juveniles!BH27,"")</f>
        <v/>
      </c>
      <c r="Y31" s="113" t="str">
        <f>IF(juveniles!BH28&gt;0,juveniles!BH28,"")</f>
        <v/>
      </c>
      <c r="Z31" s="112" t="str">
        <f>IF(juveniles!BH29&gt;0,juveniles!BH29,"")</f>
        <v/>
      </c>
      <c r="AA31" s="113" t="str">
        <f>IF(juveniles!BH31&gt;0,juveniles!BH31,"")</f>
        <v/>
      </c>
      <c r="AB31" s="111" t="str">
        <f>IF(juveniles!BH32&gt;0,juveniles!BH32,"")</f>
        <v/>
      </c>
      <c r="AC31" s="112" t="str">
        <f>IF(juveniles!BH33&gt;0,juveniles!BH33,"")</f>
        <v/>
      </c>
      <c r="AD31" s="111" t="str">
        <f>IF(juveniles!BH35&gt;0,juveniles!BH35,"")</f>
        <v/>
      </c>
      <c r="AE31" s="111" t="str">
        <f>IF(juveniles!BH36&gt;0,juveniles!BH36,"")</f>
        <v/>
      </c>
      <c r="AF31" s="112" t="str">
        <f>IF(juveniles!BH37&gt;0,juveniles!BH37,"")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Y31"/>
  <sheetViews>
    <sheetView zoomScaleNormal="100" workbookViewId="0">
      <pane xSplit="3" ySplit="1" topLeftCell="D2" activePane="bottomRight" state="frozen"/>
      <selection pane="topRight"/>
      <selection pane="bottomLeft"/>
      <selection pane="bottomRight" activeCell="M10" sqref="M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'juveniles_stats (μm)'!A$2</f>
        <v>Echiniscus attenboroughi</v>
      </c>
      <c r="B2" s="78" t="str">
        <f>'juveniles_stats (μm)'!B$2</f>
        <v>ZA.015+436</v>
      </c>
      <c r="C2" s="101">
        <f>juveniles!B1</f>
        <v>1</v>
      </c>
      <c r="D2" s="103">
        <f>IF(juveniles!C3&gt;0,juveniles!C3,"")</f>
        <v>429.70822281167108</v>
      </c>
      <c r="E2" s="116">
        <f>IF(juveniles!C6&gt;0,juveniles!C6,"")</f>
        <v>31.564986737400531</v>
      </c>
      <c r="F2" s="116">
        <f>IF(juveniles!C7&gt;0,juveniles!C7,"")</f>
        <v>16.445623342175065</v>
      </c>
      <c r="G2" s="116">
        <f>IF(juveniles!C8&gt;0,juveniles!C8,"")</f>
        <v>37.400530503978771</v>
      </c>
      <c r="H2" s="116">
        <f>IF(juveniles!C9&gt;0,juveniles!C9,"")</f>
        <v>12.9973474801061</v>
      </c>
      <c r="I2" s="116">
        <f>IF(juveniles!C10&gt;0,juveniles!C10,"")</f>
        <v>69.230769230769226</v>
      </c>
      <c r="J2" s="117">
        <f>IF(juveniles!C13&gt;0,juveniles!C13,"")</f>
        <v>47.745358090185675</v>
      </c>
      <c r="K2" s="116">
        <f>IF(juveniles!C14&gt;0,juveniles!C14,"")</f>
        <v>50.132625994694955</v>
      </c>
      <c r="L2" s="116">
        <f>IF(juveniles!C15&gt;0,juveniles!C15,"")</f>
        <v>46.153846153846146</v>
      </c>
      <c r="M2" s="116">
        <f>IF(juveniles!C16&gt;0,juveniles!C16,"")</f>
        <v>46.684350132625994</v>
      </c>
      <c r="N2" s="116">
        <f>IF(juveniles!C17&gt;0,juveniles!C17,"")</f>
        <v>45.092838196286465</v>
      </c>
      <c r="O2" s="116">
        <f>IF(juveniles!C18&gt;0,juveniles!C18,"")</f>
        <v>42.705570291777192</v>
      </c>
      <c r="P2" s="116">
        <f>IF(juveniles!C19&gt;0,juveniles!C19,"")</f>
        <v>5.0397877984084873</v>
      </c>
      <c r="Q2" s="116">
        <f>IF(juveniles!C20&gt;0,juveniles!C20,"")</f>
        <v>8.753315649867373</v>
      </c>
      <c r="R2" s="116">
        <f>IF(juveniles!C23&gt;0,juveniles!C23,"")</f>
        <v>28.647214854111407</v>
      </c>
      <c r="S2" s="116">
        <f>IF(juveniles!C24&gt;0,juveniles!C24,"")</f>
        <v>6.366047745358089</v>
      </c>
      <c r="T2" s="116">
        <f>IF(juveniles!C27&gt;0,juveniles!C27,"")</f>
        <v>27.320954907161806</v>
      </c>
      <c r="U2" s="116">
        <f>IF(juveniles!C28&gt;0,juveniles!C28,"")</f>
        <v>5.3050397877984077</v>
      </c>
      <c r="V2" s="116">
        <f>IF(juveniles!C31&gt;0,juveniles!C31,"")</f>
        <v>26.790450928381958</v>
      </c>
      <c r="W2" s="118" t="str">
        <f>IF(juveniles!C32&gt;0,juveniles!C32,"")</f>
        <v/>
      </c>
      <c r="X2" s="118">
        <f>IF(juveniles!C35&gt;0,juveniles!C35,"")</f>
        <v>35.013262599469492</v>
      </c>
      <c r="Y2" s="118" t="str">
        <f>IF(juveniles!C36&gt;0,juveniles!C36,"")</f>
        <v/>
      </c>
    </row>
    <row r="3" spans="1:25" ht="25.5" x14ac:dyDescent="0.2">
      <c r="A3" s="63" t="str">
        <f>'juveniles_stats (μm)'!A$2</f>
        <v>Echiniscus attenboroughi</v>
      </c>
      <c r="B3" s="78" t="str">
        <f>'juveniles_stats (μm)'!B$2</f>
        <v>ZA.015+436</v>
      </c>
      <c r="C3" s="101">
        <f>juveniles!D1</f>
        <v>2</v>
      </c>
      <c r="D3" s="103">
        <f>IF(juveniles!E3&gt;0,juveniles!E3,"")</f>
        <v>487.69574944071587</v>
      </c>
      <c r="E3" s="118">
        <f>IF(juveniles!E6&gt;0,juveniles!E6,"")</f>
        <v>28.187919463087248</v>
      </c>
      <c r="F3" s="118">
        <f>IF(juveniles!E7&gt;0,juveniles!E7,"")</f>
        <v>15.659955257270692</v>
      </c>
      <c r="G3" s="118">
        <f>IF(juveniles!E8&gt;0,juveniles!E8,"")</f>
        <v>33.333333333333329</v>
      </c>
      <c r="H3" s="118">
        <f>IF(juveniles!E9&gt;0,juveniles!E9,"")</f>
        <v>12.304250559284116</v>
      </c>
      <c r="I3" s="118">
        <f>IF(juveniles!E10&gt;0,juveniles!E10,"")</f>
        <v>69.574944071588362</v>
      </c>
      <c r="J3" s="119">
        <f>IF(juveniles!E13&gt;0,juveniles!E13,"")</f>
        <v>40.939597315436238</v>
      </c>
      <c r="K3" s="118">
        <f>IF(juveniles!E14&gt;0,juveniles!E14,"")</f>
        <v>51.454138702460853</v>
      </c>
      <c r="L3" s="118">
        <f>IF(juveniles!E15&gt;0,juveniles!E15,"")</f>
        <v>37.136465324384787</v>
      </c>
      <c r="M3" s="118">
        <f>IF(juveniles!E16&gt;0,juveniles!E16,"")</f>
        <v>44.071588366890374</v>
      </c>
      <c r="N3" s="118">
        <f>IF(juveniles!E17&gt;0,juveniles!E17,"")</f>
        <v>36.689038031319903</v>
      </c>
      <c r="O3" s="118">
        <f>IF(juveniles!E18&gt;0,juveniles!E18,"")</f>
        <v>27.293064876957491</v>
      </c>
      <c r="P3" s="118" t="str">
        <f>IF(juveniles!E19&gt;0,juveniles!E19,"")</f>
        <v/>
      </c>
      <c r="Q3" s="118">
        <f>IF(juveniles!E20&gt;0,juveniles!E20,"")</f>
        <v>8.5011185682326609</v>
      </c>
      <c r="R3" s="118">
        <f>IF(juveniles!E23&gt;0,juveniles!E23,"")</f>
        <v>30.201342281879196</v>
      </c>
      <c r="S3" s="118">
        <f>IF(juveniles!E24&gt;0,juveniles!E24,"")</f>
        <v>5.1454138702460845</v>
      </c>
      <c r="T3" s="118">
        <f>IF(juveniles!E27&gt;0,juveniles!E27,"")</f>
        <v>28.635346756152124</v>
      </c>
      <c r="U3" s="118">
        <f>IF(juveniles!E28&gt;0,juveniles!E28,"")</f>
        <v>5.592841163310962</v>
      </c>
      <c r="V3" s="118">
        <f>IF(juveniles!E31&gt;0,juveniles!E31,"")</f>
        <v>30.648769574944069</v>
      </c>
      <c r="W3" s="118">
        <f>IF(juveniles!E32&gt;0,juveniles!E32,"")</f>
        <v>4.6979865771812079</v>
      </c>
      <c r="X3" s="118">
        <f>IF(juveniles!E35&gt;0,juveniles!E35,"")</f>
        <v>35.570469798657719</v>
      </c>
      <c r="Y3" s="118" t="str">
        <f>IF(juveniles!E36&gt;0,juveniles!E36,"")</f>
        <v/>
      </c>
    </row>
    <row r="4" spans="1:25" ht="25.5" x14ac:dyDescent="0.2">
      <c r="A4" s="63" t="str">
        <f>'juveniles_stats (μm)'!A$2</f>
        <v>Echiniscus attenboroughi</v>
      </c>
      <c r="B4" s="78" t="str">
        <f>'juveniles_stats (μm)'!B$2</f>
        <v>ZA.015+436</v>
      </c>
      <c r="C4" s="101">
        <f>juveniles!F1</f>
        <v>3</v>
      </c>
      <c r="D4" s="103">
        <f>IF(juveniles!G3&gt;0,juveniles!G3,"")</f>
        <v>429.24528301886795</v>
      </c>
      <c r="E4" s="118">
        <f>IF(juveniles!G6&gt;0,juveniles!G6,"")</f>
        <v>28.30188679245283</v>
      </c>
      <c r="F4" s="118">
        <f>IF(juveniles!G7&gt;0,juveniles!G7,"")</f>
        <v>19.339622641509433</v>
      </c>
      <c r="G4" s="118">
        <f>IF(juveniles!G8&gt;0,juveniles!G8,"")</f>
        <v>38.443396226415096</v>
      </c>
      <c r="H4" s="118">
        <f>IF(juveniles!G9&gt;0,juveniles!G9,"")</f>
        <v>12.028301886792454</v>
      </c>
      <c r="I4" s="118">
        <f>IF(juveniles!G10&gt;0,juveniles!G10,"")</f>
        <v>85.84905660377359</v>
      </c>
      <c r="J4" s="119">
        <f>IF(juveniles!G13&gt;0,juveniles!G13,"")</f>
        <v>40.330188679245289</v>
      </c>
      <c r="K4" s="118">
        <f>IF(juveniles!G14&gt;0,juveniles!G14,"")</f>
        <v>42.924528301886795</v>
      </c>
      <c r="L4" s="118">
        <f>IF(juveniles!G15&gt;0,juveniles!G15,"")</f>
        <v>35.141509433962263</v>
      </c>
      <c r="M4" s="118">
        <f>IF(juveniles!G16&gt;0,juveniles!G16,"")</f>
        <v>50.235849056603776</v>
      </c>
      <c r="N4" s="118">
        <f>IF(juveniles!G17&gt;0,juveniles!G17,"")</f>
        <v>31.603773584905664</v>
      </c>
      <c r="O4" s="118">
        <f>IF(juveniles!G18&gt;0,juveniles!G18,"")</f>
        <v>32.311320754716981</v>
      </c>
      <c r="P4" s="118">
        <f>IF(juveniles!G19&gt;0,juveniles!G19,"")</f>
        <v>5.4245283018867916</v>
      </c>
      <c r="Q4" s="118">
        <f>IF(juveniles!G20&gt;0,juveniles!G20,"")</f>
        <v>7.3113207547169807</v>
      </c>
      <c r="R4" s="118">
        <f>IF(juveniles!G23&gt;0,juveniles!G23,"")</f>
        <v>31.132075471698112</v>
      </c>
      <c r="S4" s="118">
        <f>IF(juveniles!G24&gt;0,juveniles!G24,"")</f>
        <v>6.1320754716981138</v>
      </c>
      <c r="T4" s="118">
        <f>IF(juveniles!G27&gt;0,juveniles!G27,"")</f>
        <v>28.537735849056606</v>
      </c>
      <c r="U4" s="118">
        <f>IF(juveniles!G28&gt;0,juveniles!G28,"")</f>
        <v>5.8962264150943398</v>
      </c>
      <c r="V4" s="118">
        <f>IF(juveniles!G31&gt;0,juveniles!G31,"")</f>
        <v>28.066037735849058</v>
      </c>
      <c r="W4" s="118">
        <f>IF(juveniles!G32&gt;0,juveniles!G32,"")</f>
        <v>4.4811320754716979</v>
      </c>
      <c r="X4" s="118">
        <f>IF(juveniles!G35&gt;0,juveniles!G35,"")</f>
        <v>34.433962264150942</v>
      </c>
      <c r="Y4" s="118" t="str">
        <f>IF(juveniles!G36&gt;0,juveniles!G36,"")</f>
        <v/>
      </c>
    </row>
    <row r="5" spans="1:25" ht="25.5" x14ac:dyDescent="0.2">
      <c r="A5" s="63" t="str">
        <f>'juveniles_stats (μm)'!A$2</f>
        <v>Echiniscus attenboroughi</v>
      </c>
      <c r="B5" s="78" t="str">
        <f>'juveniles_stats (μm)'!B$2</f>
        <v>ZA.015+436</v>
      </c>
      <c r="C5" s="101">
        <f>juveniles!H1</f>
        <v>4</v>
      </c>
      <c r="D5" s="103">
        <f>IF(juveniles!I3&gt;0,juveniles!I3,"")</f>
        <v>476.09942638623329</v>
      </c>
      <c r="E5" s="118">
        <f>IF(juveniles!I6&gt;0,juveniles!I6,"")</f>
        <v>29.827915869980881</v>
      </c>
      <c r="F5" s="118">
        <f>IF(juveniles!I7&gt;0,juveniles!I7,"")</f>
        <v>15.869980879541112</v>
      </c>
      <c r="G5" s="118">
        <f>IF(juveniles!I8&gt;0,juveniles!I8,"")</f>
        <v>35.755258126195031</v>
      </c>
      <c r="H5" s="118">
        <f>IF(juveniles!I9&gt;0,juveniles!I9,"")</f>
        <v>10.325047801147228</v>
      </c>
      <c r="I5" s="118">
        <f>IF(juveniles!I10&gt;0,juveniles!I10,"")</f>
        <v>87.18929254302104</v>
      </c>
      <c r="J5" s="119">
        <f>IF(juveniles!I13&gt;0,juveniles!I13,"")</f>
        <v>39.005736137667299</v>
      </c>
      <c r="K5" s="118">
        <f>IF(juveniles!I14&gt;0,juveniles!I14,"")</f>
        <v>40.535372848948377</v>
      </c>
      <c r="L5" s="118">
        <f>IF(juveniles!I15&gt;0,juveniles!I15,"")</f>
        <v>43.59464627151052</v>
      </c>
      <c r="M5" s="118">
        <f>IF(juveniles!I16&gt;0,juveniles!I16,"")</f>
        <v>47.036328871892927</v>
      </c>
      <c r="N5" s="118">
        <f>IF(juveniles!I17&gt;0,juveniles!I17,"")</f>
        <v>34.990439770554502</v>
      </c>
      <c r="O5" s="118">
        <f>IF(juveniles!I18&gt;0,juveniles!I18,"")</f>
        <v>34.608030592734231</v>
      </c>
      <c r="P5" s="118">
        <f>IF(juveniles!I19&gt;0,juveniles!I19,"")</f>
        <v>4.5889101338432123</v>
      </c>
      <c r="Q5" s="118">
        <f>IF(juveniles!I20&gt;0,juveniles!I20,"")</f>
        <v>8.9866156787762907</v>
      </c>
      <c r="R5" s="118">
        <f>IF(juveniles!I23&gt;0,juveniles!I23,"")</f>
        <v>31.166347992351817</v>
      </c>
      <c r="S5" s="118">
        <f>IF(juveniles!I24&gt;0,juveniles!I24,"")</f>
        <v>4.9713193116634802</v>
      </c>
      <c r="T5" s="118">
        <f>IF(juveniles!I27&gt;0,juveniles!I27,"")</f>
        <v>27.915869980879542</v>
      </c>
      <c r="U5" s="118">
        <f>IF(juveniles!I28&gt;0,juveniles!I28,"")</f>
        <v>4.5889101338432123</v>
      </c>
      <c r="V5" s="118">
        <f>IF(juveniles!I31&gt;0,juveniles!I31,"")</f>
        <v>28.87189292543021</v>
      </c>
      <c r="W5" s="118" t="str">
        <f>IF(juveniles!I32&gt;0,juveniles!I32,"")</f>
        <v/>
      </c>
      <c r="X5" s="118">
        <f>IF(juveniles!I35&gt;0,juveniles!I35,"")</f>
        <v>32.504780114722756</v>
      </c>
      <c r="Y5" s="118">
        <f>IF(juveniles!I36&gt;0,juveniles!I36,"")</f>
        <v>5.9273422562141498</v>
      </c>
    </row>
    <row r="6" spans="1:25" ht="25.5" x14ac:dyDescent="0.2">
      <c r="A6" s="63" t="str">
        <f>'juveniles_stats (μm)'!A$2</f>
        <v>Echiniscus attenboroughi</v>
      </c>
      <c r="B6" s="78" t="str">
        <f>'juveniles_stats (μm)'!B$2</f>
        <v>ZA.015+436</v>
      </c>
      <c r="C6" s="101">
        <f>juveniles!J1</f>
        <v>5</v>
      </c>
      <c r="D6" s="103">
        <f>IF(juveniles!K3&gt;0,juveniles!K3,"")</f>
        <v>467.86632390745507</v>
      </c>
      <c r="E6" s="118" t="str">
        <f>IF(juveniles!K6&gt;0,juveniles!K6,"")</f>
        <v/>
      </c>
      <c r="F6" s="118">
        <f>IF(juveniles!K7&gt;0,juveniles!K7,"")</f>
        <v>19.537275064267352</v>
      </c>
      <c r="G6" s="118">
        <f>IF(juveniles!K8&gt;0,juveniles!K8,"")</f>
        <v>28.534704370179949</v>
      </c>
      <c r="H6" s="118">
        <f>IF(juveniles!K9&gt;0,juveniles!K9,"")</f>
        <v>14.138817480719796</v>
      </c>
      <c r="I6" s="118">
        <f>IF(juveniles!K10&gt;0,juveniles!K10,"")</f>
        <v>89.203084832904906</v>
      </c>
      <c r="J6" s="119">
        <f>IF(juveniles!K13&gt;0,juveniles!K13,"")</f>
        <v>33.676092544987149</v>
      </c>
      <c r="K6" s="118">
        <f>IF(juveniles!K14&gt;0,juveniles!K14,"")</f>
        <v>46.272493573264782</v>
      </c>
      <c r="L6" s="118">
        <f>IF(juveniles!K15&gt;0,juveniles!K15,"")</f>
        <v>23.393316195372751</v>
      </c>
      <c r="M6" s="118">
        <f>IF(juveniles!K16&gt;0,juveniles!K16,"")</f>
        <v>47.814910025706951</v>
      </c>
      <c r="N6" s="118">
        <f>IF(juveniles!K17&gt;0,juveniles!K17,"")</f>
        <v>25.70694087403599</v>
      </c>
      <c r="O6" s="118">
        <f>IF(juveniles!K18&gt;0,juveniles!K18,"")</f>
        <v>32.390745501285345</v>
      </c>
      <c r="P6" s="118">
        <f>IF(juveniles!K19&gt;0,juveniles!K19,"")</f>
        <v>5.3984575835475583</v>
      </c>
      <c r="Q6" s="118">
        <f>IF(juveniles!K20&gt;0,juveniles!K20,"")</f>
        <v>8.4832904884318765</v>
      </c>
      <c r="R6" s="118">
        <f>IF(juveniles!K23&gt;0,juveniles!K23,"")</f>
        <v>33.161953727506429</v>
      </c>
      <c r="S6" s="118">
        <f>IF(juveniles!K24&gt;0,juveniles!K24,"")</f>
        <v>5.1413881748071981</v>
      </c>
      <c r="T6" s="118">
        <f>IF(juveniles!K27&gt;0,juveniles!K27,"")</f>
        <v>32.133676092544988</v>
      </c>
      <c r="U6" s="118">
        <f>IF(juveniles!K28&gt;0,juveniles!K28,"")</f>
        <v>4.6272493573264786</v>
      </c>
      <c r="V6" s="118">
        <f>IF(juveniles!K31&gt;0,juveniles!K31,"")</f>
        <v>32.133676092544988</v>
      </c>
      <c r="W6" s="118">
        <f>IF(juveniles!K32&gt;0,juveniles!K32,"")</f>
        <v>5.6555269922879177</v>
      </c>
      <c r="X6" s="118">
        <f>IF(juveniles!K35&gt;0,juveniles!K35,"")</f>
        <v>35.732647814910031</v>
      </c>
      <c r="Y6" s="118">
        <f>IF(juveniles!K36&gt;0,juveniles!K36,"")</f>
        <v>6.1696658097686372</v>
      </c>
    </row>
    <row r="7" spans="1:25" ht="25.5" x14ac:dyDescent="0.2">
      <c r="A7" s="63" t="str">
        <f>'juveniles_stats (μm)'!A$2</f>
        <v>Echiniscus attenboroughi</v>
      </c>
      <c r="B7" s="78" t="str">
        <f>'juveniles_stats (μm)'!B$2</f>
        <v>ZA.015+436</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IF(juveniles!M13&gt;0,juveniles!M13,"")</f>
        <v/>
      </c>
      <c r="K7" s="118" t="str">
        <f>IF(juveniles!M14&gt;0,juveniles!M14,"")</f>
        <v/>
      </c>
      <c r="L7" s="118" t="str">
        <f>IF(juveniles!M15&gt;0,juveniles!M15,"")</f>
        <v/>
      </c>
      <c r="M7" s="118" t="str">
        <f>IF(juveniles!M16&gt;0,juveniles!M16,"")</f>
        <v/>
      </c>
      <c r="N7" s="118" t="str">
        <f>IF(juveniles!M17&gt;0,juveniles!M17,"")</f>
        <v/>
      </c>
      <c r="O7" s="118" t="str">
        <f>IF(juveniles!M18&gt;0,juveniles!M18,"")</f>
        <v/>
      </c>
      <c r="P7" s="118" t="str">
        <f>IF(juveniles!M19&gt;0,juveniles!M19,"")</f>
        <v/>
      </c>
      <c r="Q7" s="118" t="str">
        <f>IF(juveniles!M20&gt;0,juveniles!M20,"")</f>
        <v/>
      </c>
      <c r="R7" s="118" t="str">
        <f>IF(juveniles!M23&gt;0,juveniles!M23,"")</f>
        <v/>
      </c>
      <c r="S7" s="118" t="str">
        <f>IF(juveniles!M24&gt;0,juveniles!M24,"")</f>
        <v/>
      </c>
      <c r="T7" s="118" t="str">
        <f>IF(juveniles!M27&gt;0,juveniles!M27,"")</f>
        <v/>
      </c>
      <c r="U7" s="118" t="str">
        <f>IF(juveniles!M28&gt;0,juveniles!M28,"")</f>
        <v/>
      </c>
      <c r="V7" s="118" t="str">
        <f>IF(juveniles!M31&gt;0,juveniles!M31,"")</f>
        <v/>
      </c>
      <c r="W7" s="118" t="str">
        <f>IF(juveniles!M32&gt;0,juveniles!M32,"")</f>
        <v/>
      </c>
      <c r="X7" s="118" t="str">
        <f>IF(juveniles!M35&gt;0,juveniles!M35,"")</f>
        <v/>
      </c>
      <c r="Y7" s="118" t="str">
        <f>IF(juveniles!M36&gt;0,juveniles!M36,"")</f>
        <v/>
      </c>
    </row>
    <row r="8" spans="1:25" ht="25.5" x14ac:dyDescent="0.2">
      <c r="A8" s="63" t="str">
        <f>'juveniles_stats (μm)'!A$2</f>
        <v>Echiniscus attenboroughi</v>
      </c>
      <c r="B8" s="78" t="str">
        <f>'juveniles_stats (μm)'!B$2</f>
        <v>ZA.015+436</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IF(juveniles!O13&gt;0,juveniles!O13,"")</f>
        <v/>
      </c>
      <c r="K8" s="118" t="str">
        <f>IF(juveniles!O14&gt;0,juveniles!O14,"")</f>
        <v/>
      </c>
      <c r="L8" s="118" t="str">
        <f>IF(juveniles!O15&gt;0,juveniles!O15,"")</f>
        <v/>
      </c>
      <c r="M8" s="118" t="str">
        <f>IF(juveniles!O16&gt;0,juveniles!O16,"")</f>
        <v/>
      </c>
      <c r="N8" s="118" t="str">
        <f>IF(juveniles!O17&gt;0,juveniles!O17,"")</f>
        <v/>
      </c>
      <c r="O8" s="118" t="str">
        <f>IF(juveniles!O18&gt;0,juveniles!O18,"")</f>
        <v/>
      </c>
      <c r="P8" s="118" t="str">
        <f>IF(juveniles!O19&gt;0,juveniles!O19,"")</f>
        <v/>
      </c>
      <c r="Q8" s="118" t="str">
        <f>IF(juveniles!O20&gt;0,juveniles!O20,"")</f>
        <v/>
      </c>
      <c r="R8" s="118" t="str">
        <f>IF(juveniles!O23&gt;0,juveniles!O23,"")</f>
        <v/>
      </c>
      <c r="S8" s="118" t="str">
        <f>IF(juveniles!O24&gt;0,juveniles!O24,"")</f>
        <v/>
      </c>
      <c r="T8" s="118" t="str">
        <f>IF(juveniles!O27&gt;0,juveniles!O27,"")</f>
        <v/>
      </c>
      <c r="U8" s="118" t="str">
        <f>IF(juveniles!O28&gt;0,juveniles!O28,"")</f>
        <v/>
      </c>
      <c r="V8" s="118" t="str">
        <f>IF(juveniles!O31&gt;0,juveniles!O31,"")</f>
        <v/>
      </c>
      <c r="W8" s="118" t="str">
        <f>IF(juveniles!O32&gt;0,juveniles!O32,"")</f>
        <v/>
      </c>
      <c r="X8" s="118" t="str">
        <f>IF(juveniles!O35&gt;0,juveniles!O35,"")</f>
        <v/>
      </c>
      <c r="Y8" s="118" t="str">
        <f>IF(juveniles!O36&gt;0,juveniles!O36,"")</f>
        <v/>
      </c>
    </row>
    <row r="9" spans="1:25" ht="25.5" x14ac:dyDescent="0.2">
      <c r="A9" s="63" t="str">
        <f>'juveniles_stats (μm)'!A$2</f>
        <v>Echiniscus attenboroughi</v>
      </c>
      <c r="B9" s="78" t="str">
        <f>'juveniles_stats (μm)'!B$2</f>
        <v>ZA.015+436</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IF(juveniles!Q13&gt;0,juveniles!Q13,"")</f>
        <v/>
      </c>
      <c r="K9" s="118" t="str">
        <f>IF(juveniles!Q14&gt;0,juveniles!Q14,"")</f>
        <v/>
      </c>
      <c r="L9" s="118" t="str">
        <f>IF(juveniles!Q15&gt;0,juveniles!Q15,"")</f>
        <v/>
      </c>
      <c r="M9" s="118" t="str">
        <f>IF(juveniles!Q16&gt;0,juveniles!Q16,"")</f>
        <v/>
      </c>
      <c r="N9" s="118" t="str">
        <f>IF(juveniles!Q17&gt;0,juveniles!Q17,"")</f>
        <v/>
      </c>
      <c r="O9" s="118" t="str">
        <f>IF(juveniles!Q18&gt;0,juveniles!Q18,"")</f>
        <v/>
      </c>
      <c r="P9" s="118" t="str">
        <f>IF(juveniles!Q19&gt;0,juveniles!Q19,"")</f>
        <v/>
      </c>
      <c r="Q9" s="118" t="str">
        <f>IF(juveniles!Q20&gt;0,juveniles!Q20,"")</f>
        <v/>
      </c>
      <c r="R9" s="118" t="str">
        <f>IF(juveniles!Q23&gt;0,juveniles!Q23,"")</f>
        <v/>
      </c>
      <c r="S9" s="118" t="str">
        <f>IF(juveniles!Q24&gt;0,juveniles!Q24,"")</f>
        <v/>
      </c>
      <c r="T9" s="118" t="str">
        <f>IF(juveniles!Q27&gt;0,juveniles!Q27,"")</f>
        <v/>
      </c>
      <c r="U9" s="118" t="str">
        <f>IF(juveniles!Q28&gt;0,juveniles!Q28,"")</f>
        <v/>
      </c>
      <c r="V9" s="118" t="str">
        <f>IF(juveniles!Q31&gt;0,juveniles!Q31,"")</f>
        <v/>
      </c>
      <c r="W9" s="118" t="str">
        <f>IF(juveniles!Q32&gt;0,juveniles!Q32,"")</f>
        <v/>
      </c>
      <c r="X9" s="118" t="str">
        <f>IF(juveniles!Q35&gt;0,juveniles!Q35,"")</f>
        <v/>
      </c>
      <c r="Y9" s="118" t="str">
        <f>IF(juveniles!Q36&gt;0,juveniles!Q36,"")</f>
        <v/>
      </c>
    </row>
    <row r="10" spans="1:25" ht="25.5" x14ac:dyDescent="0.2">
      <c r="A10" s="63" t="str">
        <f>'juveniles_stats (μm)'!A$2</f>
        <v>Echiniscus attenboroughi</v>
      </c>
      <c r="B10" s="78" t="str">
        <f>'juveniles_stats (μm)'!B$2</f>
        <v>ZA.015+436</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IF(juveniles!S13&gt;0,juveniles!S13,"")</f>
        <v/>
      </c>
      <c r="K10" s="118" t="str">
        <f>IF(juveniles!S14&gt;0,juveniles!S14,"")</f>
        <v/>
      </c>
      <c r="L10" s="118" t="str">
        <f>IF(juveniles!S15&gt;0,juveniles!S15,"")</f>
        <v/>
      </c>
      <c r="M10" s="118" t="str">
        <f>IF(juveniles!S16&gt;0,juveniles!S16,"")</f>
        <v/>
      </c>
      <c r="N10" s="118" t="str">
        <f>IF(juveniles!S17&gt;0,juveniles!S17,"")</f>
        <v/>
      </c>
      <c r="O10" s="118" t="str">
        <f>IF(juveniles!S18&gt;0,juveniles!S18,"")</f>
        <v/>
      </c>
      <c r="P10" s="118" t="str">
        <f>IF(juveniles!S19&gt;0,juveniles!S19,"")</f>
        <v/>
      </c>
      <c r="Q10" s="118" t="str">
        <f>IF(juveniles!S20&gt;0,juveniles!S20,"")</f>
        <v/>
      </c>
      <c r="R10" s="118" t="str">
        <f>IF(juveniles!S23&gt;0,juveniles!S23,"")</f>
        <v/>
      </c>
      <c r="S10" s="118" t="str">
        <f>IF(juveniles!S24&gt;0,juveniles!S24,"")</f>
        <v/>
      </c>
      <c r="T10" s="118" t="str">
        <f>IF(juveniles!S27&gt;0,juveniles!S27,"")</f>
        <v/>
      </c>
      <c r="U10" s="118" t="str">
        <f>IF(juveniles!S28&gt;0,juveniles!S28,"")</f>
        <v/>
      </c>
      <c r="V10" s="118" t="str">
        <f>IF(juveniles!S31&gt;0,juveniles!S31,"")</f>
        <v/>
      </c>
      <c r="W10" s="118" t="str">
        <f>IF(juveniles!S32&gt;0,juveniles!S32,"")</f>
        <v/>
      </c>
      <c r="X10" s="118" t="str">
        <f>IF(juveniles!S35&gt;0,juveniles!S35,"")</f>
        <v/>
      </c>
      <c r="Y10" s="118" t="str">
        <f>IF(juveniles!S36&gt;0,juveniles!S36,"")</f>
        <v/>
      </c>
    </row>
    <row r="11" spans="1:25" ht="25.5" x14ac:dyDescent="0.2">
      <c r="A11" s="63" t="str">
        <f>'juveniles_stats (μm)'!A$2</f>
        <v>Echiniscus attenboroughi</v>
      </c>
      <c r="B11" s="78" t="str">
        <f>'juveniles_stats (μm)'!B$2</f>
        <v>ZA.015+436</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IF(juveniles!U13&gt;0,juveniles!U13,"")</f>
        <v/>
      </c>
      <c r="K11" s="118" t="str">
        <f>IF(juveniles!U14&gt;0,juveniles!U14,"")</f>
        <v/>
      </c>
      <c r="L11" s="118" t="str">
        <f>IF(juveniles!U15&gt;0,juveniles!U15,"")</f>
        <v/>
      </c>
      <c r="M11" s="118" t="str">
        <f>IF(juveniles!U16&gt;0,juveniles!U16,"")</f>
        <v/>
      </c>
      <c r="N11" s="118" t="str">
        <f>IF(juveniles!U17&gt;0,juveniles!U17,"")</f>
        <v/>
      </c>
      <c r="O11" s="118" t="str">
        <f>IF(juveniles!U18&gt;0,juveniles!U18,"")</f>
        <v/>
      </c>
      <c r="P11" s="118" t="str">
        <f>IF(juveniles!U19&gt;0,juveniles!U19,"")</f>
        <v/>
      </c>
      <c r="Q11" s="118" t="str">
        <f>IF(juveniles!U20&gt;0,juveniles!U20,"")</f>
        <v/>
      </c>
      <c r="R11" s="118" t="str">
        <f>IF(juveniles!U23&gt;0,juveniles!U23,"")</f>
        <v/>
      </c>
      <c r="S11" s="118" t="str">
        <f>IF(juveniles!U24&gt;0,juveniles!U24,"")</f>
        <v/>
      </c>
      <c r="T11" s="118" t="str">
        <f>IF(juveniles!U27&gt;0,juveniles!U27,"")</f>
        <v/>
      </c>
      <c r="U11" s="118" t="str">
        <f>IF(juveniles!U28&gt;0,juveniles!U28,"")</f>
        <v/>
      </c>
      <c r="V11" s="118" t="str">
        <f>IF(juveniles!U31&gt;0,juveniles!U31,"")</f>
        <v/>
      </c>
      <c r="W11" s="118" t="str">
        <f>IF(juveniles!U32&gt;0,juveniles!U32,"")</f>
        <v/>
      </c>
      <c r="X11" s="118" t="str">
        <f>IF(juveniles!U35&gt;0,juveniles!U35,"")</f>
        <v/>
      </c>
      <c r="Y11" s="118" t="str">
        <f>IF(juveniles!U36&gt;0,juveniles!U36,"")</f>
        <v/>
      </c>
    </row>
    <row r="12" spans="1:25" ht="25.5" x14ac:dyDescent="0.2">
      <c r="A12" s="63" t="str">
        <f>'juveniles_stats (μm)'!A$2</f>
        <v>Echiniscus attenboroughi</v>
      </c>
      <c r="B12" s="78" t="str">
        <f>'juveniles_stats (μm)'!B$2</f>
        <v>ZA.015+436</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IF(juveniles!W13&gt;0,juveniles!W13,"")</f>
        <v/>
      </c>
      <c r="K12" s="118" t="str">
        <f>IF(juveniles!W14&gt;0,juveniles!W14,"")</f>
        <v/>
      </c>
      <c r="L12" s="118" t="str">
        <f>IF(juveniles!W15&gt;0,juveniles!W15,"")</f>
        <v/>
      </c>
      <c r="M12" s="118" t="str">
        <f>IF(juveniles!W16&gt;0,juveniles!W16,"")</f>
        <v/>
      </c>
      <c r="N12" s="118" t="str">
        <f>IF(juveniles!W17&gt;0,juveniles!W17,"")</f>
        <v/>
      </c>
      <c r="O12" s="118" t="str">
        <f>IF(juveniles!W18&gt;0,juveniles!W18,"")</f>
        <v/>
      </c>
      <c r="P12" s="118" t="str">
        <f>IF(juveniles!W19&gt;0,juveniles!W19,"")</f>
        <v/>
      </c>
      <c r="Q12" s="118" t="str">
        <f>IF(juveniles!W20&gt;0,juveniles!W20,"")</f>
        <v/>
      </c>
      <c r="R12" s="118" t="str">
        <f>IF(juveniles!W23&gt;0,juveniles!W23,"")</f>
        <v/>
      </c>
      <c r="S12" s="118" t="str">
        <f>IF(juveniles!W24&gt;0,juveniles!W24,"")</f>
        <v/>
      </c>
      <c r="T12" s="118" t="str">
        <f>IF(juveniles!W27&gt;0,juveniles!W27,"")</f>
        <v/>
      </c>
      <c r="U12" s="118" t="str">
        <f>IF(juveniles!W28&gt;0,juveniles!W28,"")</f>
        <v/>
      </c>
      <c r="V12" s="118" t="str">
        <f>IF(juveniles!W31&gt;0,juveniles!W31,"")</f>
        <v/>
      </c>
      <c r="W12" s="118" t="str">
        <f>IF(juveniles!W32&gt;0,juveniles!W32,"")</f>
        <v/>
      </c>
      <c r="X12" s="118" t="str">
        <f>IF(juveniles!W35&gt;0,juveniles!W35,"")</f>
        <v/>
      </c>
      <c r="Y12" s="118" t="str">
        <f>IF(juveniles!W36&gt;0,juveniles!W36,"")</f>
        <v/>
      </c>
    </row>
    <row r="13" spans="1:25" ht="25.5" x14ac:dyDescent="0.2">
      <c r="A13" s="63" t="str">
        <f>'juveniles_stats (μm)'!A$2</f>
        <v>Echiniscus attenboroughi</v>
      </c>
      <c r="B13" s="78" t="str">
        <f>'juveniles_stats (μm)'!B$2</f>
        <v>ZA.015+436</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IF(juveniles!Y13&gt;0,juveniles!Y13,"")</f>
        <v/>
      </c>
      <c r="K13" s="118" t="str">
        <f>IF(juveniles!Y14&gt;0,juveniles!Y14,"")</f>
        <v/>
      </c>
      <c r="L13" s="118" t="str">
        <f>IF(juveniles!Y15&gt;0,juveniles!Y15,"")</f>
        <v/>
      </c>
      <c r="M13" s="118" t="str">
        <f>IF(juveniles!Y16&gt;0,juveniles!Y16,"")</f>
        <v/>
      </c>
      <c r="N13" s="118" t="str">
        <f>IF(juveniles!Y17&gt;0,juveniles!Y17,"")</f>
        <v/>
      </c>
      <c r="O13" s="118" t="str">
        <f>IF(juveniles!Y18&gt;0,juveniles!Y18,"")</f>
        <v/>
      </c>
      <c r="P13" s="118" t="str">
        <f>IF(juveniles!Y19&gt;0,juveniles!Y19,"")</f>
        <v/>
      </c>
      <c r="Q13" s="118" t="str">
        <f>IF(juveniles!Y20&gt;0,juveniles!Y20,"")</f>
        <v/>
      </c>
      <c r="R13" s="118" t="str">
        <f>IF(juveniles!Y23&gt;0,juveniles!Y23,"")</f>
        <v/>
      </c>
      <c r="S13" s="118" t="str">
        <f>IF(juveniles!Y24&gt;0,juveniles!Y24,"")</f>
        <v/>
      </c>
      <c r="T13" s="118" t="str">
        <f>IF(juveniles!Y27&gt;0,juveniles!Y27,"")</f>
        <v/>
      </c>
      <c r="U13" s="118" t="str">
        <f>IF(juveniles!Y28&gt;0,juveniles!Y28,"")</f>
        <v/>
      </c>
      <c r="V13" s="118" t="str">
        <f>IF(juveniles!Y31&gt;0,juveniles!Y31,"")</f>
        <v/>
      </c>
      <c r="W13" s="118" t="str">
        <f>IF(juveniles!Y32&gt;0,juveniles!Y32,"")</f>
        <v/>
      </c>
      <c r="X13" s="118" t="str">
        <f>IF(juveniles!Y35&gt;0,juveniles!Y35,"")</f>
        <v/>
      </c>
      <c r="Y13" s="118" t="str">
        <f>IF(juveniles!Y36&gt;0,juveniles!Y36,"")</f>
        <v/>
      </c>
    </row>
    <row r="14" spans="1:25" ht="25.5" x14ac:dyDescent="0.2">
      <c r="A14" s="63" t="str">
        <f>'juveniles_stats (μm)'!A$2</f>
        <v>Echiniscus attenboroughi</v>
      </c>
      <c r="B14" s="78" t="str">
        <f>'juveniles_stats (μm)'!B$2</f>
        <v>ZA.015+436</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IF(juveniles!AA13&gt;0,juveniles!AA13,"")</f>
        <v/>
      </c>
      <c r="K14" s="118" t="str">
        <f>IF(juveniles!AA14&gt;0,juveniles!AA14,"")</f>
        <v/>
      </c>
      <c r="L14" s="118" t="str">
        <f>IF(juveniles!AA15&gt;0,juveniles!AA15,"")</f>
        <v/>
      </c>
      <c r="M14" s="118" t="str">
        <f>IF(juveniles!AA16&gt;0,juveniles!AA16,"")</f>
        <v/>
      </c>
      <c r="N14" s="118" t="str">
        <f>IF(juveniles!AA17&gt;0,juveniles!AA17,"")</f>
        <v/>
      </c>
      <c r="O14" s="118" t="str">
        <f>IF(juveniles!AA18&gt;0,juveniles!AA18,"")</f>
        <v/>
      </c>
      <c r="P14" s="118" t="str">
        <f>IF(juveniles!AA19&gt;0,juveniles!AA19,"")</f>
        <v/>
      </c>
      <c r="Q14" s="118" t="str">
        <f>IF(juveniles!AA20&gt;0,juveniles!AA20,"")</f>
        <v/>
      </c>
      <c r="R14" s="118" t="str">
        <f>IF(juveniles!AA23&gt;0,juveniles!AA23,"")</f>
        <v/>
      </c>
      <c r="S14" s="118" t="str">
        <f>IF(juveniles!AA24&gt;0,juveniles!AA24,"")</f>
        <v/>
      </c>
      <c r="T14" s="118" t="str">
        <f>IF(juveniles!AA27&gt;0,juveniles!AA27,"")</f>
        <v/>
      </c>
      <c r="U14" s="118" t="str">
        <f>IF(juveniles!AA28&gt;0,juveniles!AA28,"")</f>
        <v/>
      </c>
      <c r="V14" s="118" t="str">
        <f>IF(juveniles!AA31&gt;0,juveniles!AA31,"")</f>
        <v/>
      </c>
      <c r="W14" s="118" t="str">
        <f>IF(juveniles!AA32&gt;0,juveniles!AA32,"")</f>
        <v/>
      </c>
      <c r="X14" s="118" t="str">
        <f>IF(juveniles!AA35&gt;0,juveniles!AA35,"")</f>
        <v/>
      </c>
      <c r="Y14" s="118" t="str">
        <f>IF(juveniles!AA36&gt;0,juveniles!AA36,"")</f>
        <v/>
      </c>
    </row>
    <row r="15" spans="1:25" ht="25.5" x14ac:dyDescent="0.2">
      <c r="A15" s="63" t="str">
        <f>'juveniles_stats (μm)'!A$2</f>
        <v>Echiniscus attenboroughi</v>
      </c>
      <c r="B15" s="78" t="str">
        <f>'juveniles_stats (μm)'!B$2</f>
        <v>ZA.015+436</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IF(juveniles!AC13&gt;0,juveniles!AC13,"")</f>
        <v/>
      </c>
      <c r="K15" s="118" t="str">
        <f>IF(juveniles!AC14&gt;0,juveniles!AC14,"")</f>
        <v/>
      </c>
      <c r="L15" s="118" t="str">
        <f>IF(juveniles!AC15&gt;0,juveniles!AC15,"")</f>
        <v/>
      </c>
      <c r="M15" s="118" t="str">
        <f>IF(juveniles!AC16&gt;0,juveniles!AC16,"")</f>
        <v/>
      </c>
      <c r="N15" s="118" t="str">
        <f>IF(juveniles!AC17&gt;0,juveniles!AC17,"")</f>
        <v/>
      </c>
      <c r="O15" s="118" t="str">
        <f>IF(juveniles!AC18&gt;0,juveniles!AC18,"")</f>
        <v/>
      </c>
      <c r="P15" s="118" t="str">
        <f>IF(juveniles!AC19&gt;0,juveniles!AC19,"")</f>
        <v/>
      </c>
      <c r="Q15" s="118" t="str">
        <f>IF(juveniles!AC20&gt;0,juveniles!AC20,"")</f>
        <v/>
      </c>
      <c r="R15" s="118" t="str">
        <f>IF(juveniles!AC23&gt;0,juveniles!AC23,"")</f>
        <v/>
      </c>
      <c r="S15" s="118" t="str">
        <f>IF(juveniles!AC24&gt;0,juveniles!AC24,"")</f>
        <v/>
      </c>
      <c r="T15" s="118" t="str">
        <f>IF(juveniles!AC27&gt;0,juveniles!AC27,"")</f>
        <v/>
      </c>
      <c r="U15" s="118" t="str">
        <f>IF(juveniles!AC28&gt;0,juveniles!AC28,"")</f>
        <v/>
      </c>
      <c r="V15" s="118" t="str">
        <f>IF(juveniles!AC31&gt;0,juveniles!AC31,"")</f>
        <v/>
      </c>
      <c r="W15" s="118" t="str">
        <f>IF(juveniles!AC32&gt;0,juveniles!AC32,"")</f>
        <v/>
      </c>
      <c r="X15" s="118" t="str">
        <f>IF(juveniles!AC35&gt;0,juveniles!AC35,"")</f>
        <v/>
      </c>
      <c r="Y15" s="118" t="str">
        <f>IF(juveniles!AC36&gt;0,juveniles!AC36,"")</f>
        <v/>
      </c>
    </row>
    <row r="16" spans="1:25" ht="25.5" x14ac:dyDescent="0.2">
      <c r="A16" s="63" t="str">
        <f>'juveniles_stats (μm)'!A$2</f>
        <v>Echiniscus attenboroughi</v>
      </c>
      <c r="B16" s="78" t="str">
        <f>'juveniles_stats (μm)'!B$2</f>
        <v>ZA.015+436</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IF(juveniles!AE13&gt;0,juveniles!AE13,"")</f>
        <v/>
      </c>
      <c r="K16" s="118" t="str">
        <f>IF(juveniles!AE14&gt;0,juveniles!AE14,"")</f>
        <v/>
      </c>
      <c r="L16" s="118" t="str">
        <f>IF(juveniles!AE15&gt;0,juveniles!AE15,"")</f>
        <v/>
      </c>
      <c r="M16" s="118" t="str">
        <f>IF(juveniles!AE16&gt;0,juveniles!AE16,"")</f>
        <v/>
      </c>
      <c r="N16" s="118" t="str">
        <f>IF(juveniles!AE17&gt;0,juveniles!AE17,"")</f>
        <v/>
      </c>
      <c r="O16" s="118" t="str">
        <f>IF(juveniles!AE18&gt;0,juveniles!AE18,"")</f>
        <v/>
      </c>
      <c r="P16" s="118" t="str">
        <f>IF(juveniles!AE19&gt;0,juveniles!AE19,"")</f>
        <v/>
      </c>
      <c r="Q16" s="118" t="str">
        <f>IF(juveniles!AE20&gt;0,juveniles!AE20,"")</f>
        <v/>
      </c>
      <c r="R16" s="118" t="str">
        <f>IF(juveniles!AE23&gt;0,juveniles!AE23,"")</f>
        <v/>
      </c>
      <c r="S16" s="118" t="str">
        <f>IF(juveniles!AE24&gt;0,juveniles!AE24,"")</f>
        <v/>
      </c>
      <c r="T16" s="118" t="str">
        <f>IF(juveniles!AE27&gt;0,juveniles!AE27,"")</f>
        <v/>
      </c>
      <c r="U16" s="118" t="str">
        <f>IF(juveniles!AE28&gt;0,juveniles!AE28,"")</f>
        <v/>
      </c>
      <c r="V16" s="118" t="str">
        <f>IF(juveniles!AE31&gt;0,juveniles!AE31,"")</f>
        <v/>
      </c>
      <c r="W16" s="118" t="str">
        <f>IF(juveniles!AE32&gt;0,juveniles!AE32,"")</f>
        <v/>
      </c>
      <c r="X16" s="118" t="str">
        <f>IF(juveniles!AE35&gt;0,juveniles!AE35,"")</f>
        <v/>
      </c>
      <c r="Y16" s="118" t="str">
        <f>IF(juveniles!AE36&gt;0,juveniles!AE36,"")</f>
        <v/>
      </c>
    </row>
    <row r="17" spans="1:25" ht="25.5" x14ac:dyDescent="0.2">
      <c r="A17" s="63" t="str">
        <f>'juveniles_stats (μm)'!A$2</f>
        <v>Echiniscus attenboroughi</v>
      </c>
      <c r="B17" s="78" t="str">
        <f>'juveniles_stats (μm)'!B$2</f>
        <v>ZA.015+436</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IF(juveniles!AG13&gt;0,juveniles!AG13,"")</f>
        <v/>
      </c>
      <c r="K17" s="118" t="str">
        <f>IF(juveniles!AG14&gt;0,juveniles!AG14,"")</f>
        <v/>
      </c>
      <c r="L17" s="118" t="str">
        <f>IF(juveniles!AG15&gt;0,juveniles!AG15,"")</f>
        <v/>
      </c>
      <c r="M17" s="118" t="str">
        <f>IF(juveniles!AG16&gt;0,juveniles!AG16,"")</f>
        <v/>
      </c>
      <c r="N17" s="118" t="str">
        <f>IF(juveniles!AG17&gt;0,juveniles!AG17,"")</f>
        <v/>
      </c>
      <c r="O17" s="118" t="str">
        <f>IF(juveniles!AG18&gt;0,juveniles!AG18,"")</f>
        <v/>
      </c>
      <c r="P17" s="118" t="str">
        <f>IF(juveniles!AG19&gt;0,juveniles!AG19,"")</f>
        <v/>
      </c>
      <c r="Q17" s="118" t="str">
        <f>IF(juveniles!AG20&gt;0,juveniles!AG20,"")</f>
        <v/>
      </c>
      <c r="R17" s="118" t="str">
        <f>IF(juveniles!AG23&gt;0,juveniles!AG23,"")</f>
        <v/>
      </c>
      <c r="S17" s="118" t="str">
        <f>IF(juveniles!AG24&gt;0,juveniles!AG24,"")</f>
        <v/>
      </c>
      <c r="T17" s="118" t="str">
        <f>IF(juveniles!AG27&gt;0,juveniles!AG27,"")</f>
        <v/>
      </c>
      <c r="U17" s="118" t="str">
        <f>IF(juveniles!AG28&gt;0,juveniles!AG28,"")</f>
        <v/>
      </c>
      <c r="V17" s="118" t="str">
        <f>IF(juveniles!AG31&gt;0,juveniles!AG31,"")</f>
        <v/>
      </c>
      <c r="W17" s="118" t="str">
        <f>IF(juveniles!AG32&gt;0,juveniles!AG32,"")</f>
        <v/>
      </c>
      <c r="X17" s="118" t="str">
        <f>IF(juveniles!AG35&gt;0,juveniles!AG35,"")</f>
        <v/>
      </c>
      <c r="Y17" s="118" t="str">
        <f>IF(juveniles!AG36&gt;0,juveniles!AG36,"")</f>
        <v/>
      </c>
    </row>
    <row r="18" spans="1:25" ht="25.5" x14ac:dyDescent="0.2">
      <c r="A18" s="63" t="str">
        <f>'juveniles_stats (μm)'!A$2</f>
        <v>Echiniscus attenboroughi</v>
      </c>
      <c r="B18" s="78" t="str">
        <f>'juveniles_stats (μm)'!B$2</f>
        <v>ZA.015+436</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IF(juveniles!AI13&gt;0,juveniles!AI13,"")</f>
        <v/>
      </c>
      <c r="K18" s="118" t="str">
        <f>IF(juveniles!AI14&gt;0,juveniles!AI14,"")</f>
        <v/>
      </c>
      <c r="L18" s="118" t="str">
        <f>IF(juveniles!AI15&gt;0,juveniles!AI15,"")</f>
        <v/>
      </c>
      <c r="M18" s="118" t="str">
        <f>IF(juveniles!AI16&gt;0,juveniles!AI16,"")</f>
        <v/>
      </c>
      <c r="N18" s="118" t="str">
        <f>IF(juveniles!AI17&gt;0,juveniles!AI17,"")</f>
        <v/>
      </c>
      <c r="O18" s="118" t="str">
        <f>IF(juveniles!AI18&gt;0,juveniles!AI18,"")</f>
        <v/>
      </c>
      <c r="P18" s="118" t="str">
        <f>IF(juveniles!AI19&gt;0,juveniles!AI19,"")</f>
        <v/>
      </c>
      <c r="Q18" s="118" t="str">
        <f>IF(juveniles!AI20&gt;0,juveniles!AI20,"")</f>
        <v/>
      </c>
      <c r="R18" s="118" t="str">
        <f>IF(juveniles!AI23&gt;0,juveniles!AI23,"")</f>
        <v/>
      </c>
      <c r="S18" s="118" t="str">
        <f>IF(juveniles!AI24&gt;0,juveniles!AI24,"")</f>
        <v/>
      </c>
      <c r="T18" s="118" t="str">
        <f>IF(juveniles!AI27&gt;0,juveniles!AI27,"")</f>
        <v/>
      </c>
      <c r="U18" s="118" t="str">
        <f>IF(juveniles!AI28&gt;0,juveniles!AI28,"")</f>
        <v/>
      </c>
      <c r="V18" s="118" t="str">
        <f>IF(juveniles!AI31&gt;0,juveniles!AI31,"")</f>
        <v/>
      </c>
      <c r="W18" s="118" t="str">
        <f>IF(juveniles!AI32&gt;0,juveniles!AI32,"")</f>
        <v/>
      </c>
      <c r="X18" s="118" t="str">
        <f>IF(juveniles!AI35&gt;0,juveniles!AI35,"")</f>
        <v/>
      </c>
      <c r="Y18" s="118" t="str">
        <f>IF(juveniles!AI36&gt;0,juveniles!AI36,"")</f>
        <v/>
      </c>
    </row>
    <row r="19" spans="1:25" ht="25.5" x14ac:dyDescent="0.2">
      <c r="A19" s="63" t="str">
        <f>'juveniles_stats (μm)'!A$2</f>
        <v>Echiniscus attenboroughi</v>
      </c>
      <c r="B19" s="78" t="str">
        <f>'juveniles_stats (μm)'!B$2</f>
        <v>ZA.015+436</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IF(juveniles!AK13&gt;0,juveniles!AK13,"")</f>
        <v/>
      </c>
      <c r="K19" s="118" t="str">
        <f>IF(juveniles!AK14&gt;0,juveniles!AK14,"")</f>
        <v/>
      </c>
      <c r="L19" s="118" t="str">
        <f>IF(juveniles!AK15&gt;0,juveniles!AK15,"")</f>
        <v/>
      </c>
      <c r="M19" s="118" t="str">
        <f>IF(juveniles!AK16&gt;0,juveniles!AK16,"")</f>
        <v/>
      </c>
      <c r="N19" s="118" t="str">
        <f>IF(juveniles!AK17&gt;0,juveniles!AK17,"")</f>
        <v/>
      </c>
      <c r="O19" s="118" t="str">
        <f>IF(juveniles!AK18&gt;0,juveniles!AK18,"")</f>
        <v/>
      </c>
      <c r="P19" s="118" t="str">
        <f>IF(juveniles!AK19&gt;0,juveniles!AK19,"")</f>
        <v/>
      </c>
      <c r="Q19" s="118" t="str">
        <f>IF(juveniles!AK20&gt;0,juveniles!AK20,"")</f>
        <v/>
      </c>
      <c r="R19" s="118" t="str">
        <f>IF(juveniles!AK23&gt;0,juveniles!AK23,"")</f>
        <v/>
      </c>
      <c r="S19" s="118" t="str">
        <f>IF(juveniles!AK24&gt;0,juveniles!AK24,"")</f>
        <v/>
      </c>
      <c r="T19" s="118" t="str">
        <f>IF(juveniles!AK27&gt;0,juveniles!AK27,"")</f>
        <v/>
      </c>
      <c r="U19" s="118" t="str">
        <f>IF(juveniles!AK28&gt;0,juveniles!AK28,"")</f>
        <v/>
      </c>
      <c r="V19" s="118" t="str">
        <f>IF(juveniles!AK31&gt;0,juveniles!AK31,"")</f>
        <v/>
      </c>
      <c r="W19" s="118" t="str">
        <f>IF(juveniles!AK32&gt;0,juveniles!AK32,"")</f>
        <v/>
      </c>
      <c r="X19" s="118" t="str">
        <f>IF(juveniles!AK35&gt;0,juveniles!AK35,"")</f>
        <v/>
      </c>
      <c r="Y19" s="118" t="str">
        <f>IF(juveniles!AK36&gt;0,juveniles!AK36,"")</f>
        <v/>
      </c>
    </row>
    <row r="20" spans="1:25" ht="25.5" x14ac:dyDescent="0.2">
      <c r="A20" s="63" t="str">
        <f>'juveniles_stats (μm)'!A$2</f>
        <v>Echiniscus attenboroughi</v>
      </c>
      <c r="B20" s="78" t="str">
        <f>'juveniles_stats (μm)'!B$2</f>
        <v>ZA.015+436</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IF(juveniles!AM13&gt;0,juveniles!AM13,"")</f>
        <v/>
      </c>
      <c r="K20" s="118" t="str">
        <f>IF(juveniles!AM14&gt;0,juveniles!AM14,"")</f>
        <v/>
      </c>
      <c r="L20" s="118" t="str">
        <f>IF(juveniles!AM15&gt;0,juveniles!AM15,"")</f>
        <v/>
      </c>
      <c r="M20" s="118" t="str">
        <f>IF(juveniles!AM16&gt;0,juveniles!AM16,"")</f>
        <v/>
      </c>
      <c r="N20" s="118" t="str">
        <f>IF(juveniles!AM17&gt;0,juveniles!AM17,"")</f>
        <v/>
      </c>
      <c r="O20" s="118" t="str">
        <f>IF(juveniles!AM18&gt;0,juveniles!AM18,"")</f>
        <v/>
      </c>
      <c r="P20" s="118" t="str">
        <f>IF(juveniles!AM19&gt;0,juveniles!AM19,"")</f>
        <v/>
      </c>
      <c r="Q20" s="118" t="str">
        <f>IF(juveniles!AM20&gt;0,juveniles!AM20,"")</f>
        <v/>
      </c>
      <c r="R20" s="118" t="str">
        <f>IF(juveniles!AM23&gt;0,juveniles!AM23,"")</f>
        <v/>
      </c>
      <c r="S20" s="118" t="str">
        <f>IF(juveniles!AM24&gt;0,juveniles!AM24,"")</f>
        <v/>
      </c>
      <c r="T20" s="118" t="str">
        <f>IF(juveniles!AM27&gt;0,juveniles!AM27,"")</f>
        <v/>
      </c>
      <c r="U20" s="118" t="str">
        <f>IF(juveniles!AM28&gt;0,juveniles!AM28,"")</f>
        <v/>
      </c>
      <c r="V20" s="118" t="str">
        <f>IF(juveniles!AM31&gt;0,juveniles!AM31,"")</f>
        <v/>
      </c>
      <c r="W20" s="118" t="str">
        <f>IF(juveniles!AM32&gt;0,juveniles!AM32,"")</f>
        <v/>
      </c>
      <c r="X20" s="118" t="str">
        <f>IF(juveniles!AM35&gt;0,juveniles!AM35,"")</f>
        <v/>
      </c>
      <c r="Y20" s="118" t="str">
        <f>IF(juveniles!AM36&gt;0,juveniles!AM36,"")</f>
        <v/>
      </c>
    </row>
    <row r="21" spans="1:25" ht="25.5" x14ac:dyDescent="0.2">
      <c r="A21" s="63" t="str">
        <f>'juveniles_stats (μm)'!A$2</f>
        <v>Echiniscus attenboroughi</v>
      </c>
      <c r="B21" s="78" t="str">
        <f>'juveniles_stats (μm)'!B$2</f>
        <v>ZA.015+436</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IF(juveniles!AO13&gt;0,juveniles!AO13,"")</f>
        <v/>
      </c>
      <c r="K21" s="118" t="str">
        <f>IF(juveniles!AO14&gt;0,juveniles!AO14,"")</f>
        <v/>
      </c>
      <c r="L21" s="118" t="str">
        <f>IF(juveniles!AO15&gt;0,juveniles!AO15,"")</f>
        <v/>
      </c>
      <c r="M21" s="118" t="str">
        <f>IF(juveniles!AO16&gt;0,juveniles!AO16,"")</f>
        <v/>
      </c>
      <c r="N21" s="118" t="str">
        <f>IF(juveniles!AO17&gt;0,juveniles!AO17,"")</f>
        <v/>
      </c>
      <c r="O21" s="118" t="str">
        <f>IF(juveniles!AO18&gt;0,juveniles!AO18,"")</f>
        <v/>
      </c>
      <c r="P21" s="118" t="str">
        <f>IF(juveniles!AO19&gt;0,juveniles!AO19,"")</f>
        <v/>
      </c>
      <c r="Q21" s="118" t="str">
        <f>IF(juveniles!AO20&gt;0,juveniles!AO20,"")</f>
        <v/>
      </c>
      <c r="R21" s="118" t="str">
        <f>IF(juveniles!AO23&gt;0,juveniles!AO23,"")</f>
        <v/>
      </c>
      <c r="S21" s="118" t="str">
        <f>IF(juveniles!AO24&gt;0,juveniles!AO24,"")</f>
        <v/>
      </c>
      <c r="T21" s="118" t="str">
        <f>IF(juveniles!AO27&gt;0,juveniles!AO27,"")</f>
        <v/>
      </c>
      <c r="U21" s="118" t="str">
        <f>IF(juveniles!AO28&gt;0,juveniles!AO28,"")</f>
        <v/>
      </c>
      <c r="V21" s="118" t="str">
        <f>IF(juveniles!AO31&gt;0,juveniles!AO31,"")</f>
        <v/>
      </c>
      <c r="W21" s="118" t="str">
        <f>IF(juveniles!AO32&gt;0,juveniles!AO32,"")</f>
        <v/>
      </c>
      <c r="X21" s="118" t="str">
        <f>IF(juveniles!AO35&gt;0,juveniles!AO35,"")</f>
        <v/>
      </c>
      <c r="Y21" s="118" t="str">
        <f>IF(juveniles!AO36&gt;0,juveniles!AO36,"")</f>
        <v/>
      </c>
    </row>
    <row r="22" spans="1:25" ht="25.5" x14ac:dyDescent="0.2">
      <c r="A22" s="63" t="str">
        <f>'juveniles_stats (μm)'!A$2</f>
        <v>Echiniscus attenboroughi</v>
      </c>
      <c r="B22" s="78" t="str">
        <f>'juveniles_stats (μm)'!B$2</f>
        <v>ZA.015+436</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IF(juveniles!AQ13&gt;0,juveniles!AQ13,"")</f>
        <v/>
      </c>
      <c r="K22" s="118" t="str">
        <f>IF(juveniles!AQ14&gt;0,juveniles!AQ14,"")</f>
        <v/>
      </c>
      <c r="L22" s="118" t="str">
        <f>IF(juveniles!AQ15&gt;0,juveniles!AQ15,"")</f>
        <v/>
      </c>
      <c r="M22" s="118" t="str">
        <f>IF(juveniles!AQ16&gt;0,juveniles!AQ16,"")</f>
        <v/>
      </c>
      <c r="N22" s="118" t="str">
        <f>IF(juveniles!AQ17&gt;0,juveniles!AQ17,"")</f>
        <v/>
      </c>
      <c r="O22" s="118" t="str">
        <f>IF(juveniles!AQ18&gt;0,juveniles!AQ18,"")</f>
        <v/>
      </c>
      <c r="P22" s="118" t="str">
        <f>IF(juveniles!AQ19&gt;0,juveniles!AQ19,"")</f>
        <v/>
      </c>
      <c r="Q22" s="118" t="str">
        <f>IF(juveniles!AQ20&gt;0,juveniles!AQ20,"")</f>
        <v/>
      </c>
      <c r="R22" s="118" t="str">
        <f>IF(juveniles!AQ23&gt;0,juveniles!AQ23,"")</f>
        <v/>
      </c>
      <c r="S22" s="118" t="str">
        <f>IF(juveniles!AQ24&gt;0,juveniles!AQ24,"")</f>
        <v/>
      </c>
      <c r="T22" s="118" t="str">
        <f>IF(juveniles!AQ27&gt;0,juveniles!AQ27,"")</f>
        <v/>
      </c>
      <c r="U22" s="118" t="str">
        <f>IF(juveniles!AQ28&gt;0,juveniles!AQ28,"")</f>
        <v/>
      </c>
      <c r="V22" s="118" t="str">
        <f>IF(juveniles!AQ31&gt;0,juveniles!AQ31,"")</f>
        <v/>
      </c>
      <c r="W22" s="118" t="str">
        <f>IF(juveniles!AQ32&gt;0,juveniles!AQ32,"")</f>
        <v/>
      </c>
      <c r="X22" s="118" t="str">
        <f>IF(juveniles!AQ35&gt;0,juveniles!AQ35,"")</f>
        <v/>
      </c>
      <c r="Y22" s="118" t="str">
        <f>IF(juveniles!AQ36&gt;0,juveniles!AQ36,"")</f>
        <v/>
      </c>
    </row>
    <row r="23" spans="1:25" ht="25.5" x14ac:dyDescent="0.2">
      <c r="A23" s="63" t="str">
        <f>'juveniles_stats (μm)'!A$2</f>
        <v>Echiniscus attenboroughi</v>
      </c>
      <c r="B23" s="78" t="str">
        <f>'juveniles_stats (μm)'!B$2</f>
        <v>ZA.015+436</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IF(juveniles!AS13&gt;0,juveniles!AS13,"")</f>
        <v/>
      </c>
      <c r="K23" s="118" t="str">
        <f>IF(juveniles!AS14&gt;0,juveniles!AS14,"")</f>
        <v/>
      </c>
      <c r="L23" s="118" t="str">
        <f>IF(juveniles!AS15&gt;0,juveniles!AS15,"")</f>
        <v/>
      </c>
      <c r="M23" s="118" t="str">
        <f>IF(juveniles!AS16&gt;0,juveniles!AS16,"")</f>
        <v/>
      </c>
      <c r="N23" s="118" t="str">
        <f>IF(juveniles!AS17&gt;0,juveniles!AS17,"")</f>
        <v/>
      </c>
      <c r="O23" s="118" t="str">
        <f>IF(juveniles!AS18&gt;0,juveniles!AS18,"")</f>
        <v/>
      </c>
      <c r="P23" s="118" t="str">
        <f>IF(juveniles!AS19&gt;0,juveniles!AS19,"")</f>
        <v/>
      </c>
      <c r="Q23" s="118" t="str">
        <f>IF(juveniles!AS20&gt;0,juveniles!AS20,"")</f>
        <v/>
      </c>
      <c r="R23" s="118" t="str">
        <f>IF(juveniles!AS23&gt;0,juveniles!AS23,"")</f>
        <v/>
      </c>
      <c r="S23" s="118" t="str">
        <f>IF(juveniles!AS24&gt;0,juveniles!AS24,"")</f>
        <v/>
      </c>
      <c r="T23" s="118" t="str">
        <f>IF(juveniles!AS27&gt;0,juveniles!AS27,"")</f>
        <v/>
      </c>
      <c r="U23" s="118" t="str">
        <f>IF(juveniles!AS28&gt;0,juveniles!AS28,"")</f>
        <v/>
      </c>
      <c r="V23" s="118" t="str">
        <f>IF(juveniles!AS31&gt;0,juveniles!AS31,"")</f>
        <v/>
      </c>
      <c r="W23" s="118" t="str">
        <f>IF(juveniles!AS32&gt;0,juveniles!AS32,"")</f>
        <v/>
      </c>
      <c r="X23" s="118" t="str">
        <f>IF(juveniles!AS35&gt;0,juveniles!AS35,"")</f>
        <v/>
      </c>
      <c r="Y23" s="118" t="str">
        <f>IF(juveniles!AS36&gt;0,juveniles!AS36,"")</f>
        <v/>
      </c>
    </row>
    <row r="24" spans="1:25" ht="25.5" x14ac:dyDescent="0.2">
      <c r="A24" s="63" t="str">
        <f>'juveniles_stats (μm)'!A$2</f>
        <v>Echiniscus attenboroughi</v>
      </c>
      <c r="B24" s="78" t="str">
        <f>'juveniles_stats (μm)'!B$2</f>
        <v>ZA.015+436</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IF(juveniles!AU13&gt;0,juveniles!AU13,"")</f>
        <v/>
      </c>
      <c r="K24" s="118" t="str">
        <f>IF(juveniles!AU14&gt;0,juveniles!AU14,"")</f>
        <v/>
      </c>
      <c r="L24" s="118" t="str">
        <f>IF(juveniles!AU15&gt;0,juveniles!AU15,"")</f>
        <v/>
      </c>
      <c r="M24" s="118" t="str">
        <f>IF(juveniles!AU16&gt;0,juveniles!AU16,"")</f>
        <v/>
      </c>
      <c r="N24" s="118" t="str">
        <f>IF(juveniles!AU17&gt;0,juveniles!AU17,"")</f>
        <v/>
      </c>
      <c r="O24" s="118" t="str">
        <f>IF(juveniles!AU18&gt;0,juveniles!AU18,"")</f>
        <v/>
      </c>
      <c r="P24" s="118" t="str">
        <f>IF(juveniles!AU19&gt;0,juveniles!AU19,"")</f>
        <v/>
      </c>
      <c r="Q24" s="118" t="str">
        <f>IF(juveniles!AU20&gt;0,juveniles!AU20,"")</f>
        <v/>
      </c>
      <c r="R24" s="118" t="str">
        <f>IF(juveniles!AU23&gt;0,juveniles!AU23,"")</f>
        <v/>
      </c>
      <c r="S24" s="118" t="str">
        <f>IF(juveniles!AU24&gt;0,juveniles!AU24,"")</f>
        <v/>
      </c>
      <c r="T24" s="118" t="str">
        <f>IF(juveniles!AU27&gt;0,juveniles!AU27,"")</f>
        <v/>
      </c>
      <c r="U24" s="118" t="str">
        <f>IF(juveniles!AU28&gt;0,juveniles!AU28,"")</f>
        <v/>
      </c>
      <c r="V24" s="118" t="str">
        <f>IF(juveniles!AU31&gt;0,juveniles!AU31,"")</f>
        <v/>
      </c>
      <c r="W24" s="118" t="str">
        <f>IF(juveniles!AU32&gt;0,juveniles!AU32,"")</f>
        <v/>
      </c>
      <c r="X24" s="118" t="str">
        <f>IF(juveniles!AU35&gt;0,juveniles!AU35,"")</f>
        <v/>
      </c>
      <c r="Y24" s="118" t="str">
        <f>IF(juveniles!AU36&gt;0,juveniles!AU36,"")</f>
        <v/>
      </c>
    </row>
    <row r="25" spans="1:25" ht="25.5" x14ac:dyDescent="0.2">
      <c r="A25" s="63" t="str">
        <f>'juveniles_stats (μm)'!A$2</f>
        <v>Echiniscus attenboroughi</v>
      </c>
      <c r="B25" s="78" t="str">
        <f>'juveniles_stats (μm)'!B$2</f>
        <v>ZA.015+436</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IF(juveniles!AW13&gt;0,juveniles!AW13,"")</f>
        <v/>
      </c>
      <c r="K25" s="118" t="str">
        <f>IF(juveniles!AW14&gt;0,juveniles!AW14,"")</f>
        <v/>
      </c>
      <c r="L25" s="118" t="str">
        <f>IF(juveniles!AW15&gt;0,juveniles!AW15,"")</f>
        <v/>
      </c>
      <c r="M25" s="118" t="str">
        <f>IF(juveniles!AW16&gt;0,juveniles!AW16,"")</f>
        <v/>
      </c>
      <c r="N25" s="118" t="str">
        <f>IF(juveniles!AW17&gt;0,juveniles!AW17,"")</f>
        <v/>
      </c>
      <c r="O25" s="118" t="str">
        <f>IF(juveniles!AW18&gt;0,juveniles!AW18,"")</f>
        <v/>
      </c>
      <c r="P25" s="118" t="str">
        <f>IF(juveniles!AW19&gt;0,juveniles!AW19,"")</f>
        <v/>
      </c>
      <c r="Q25" s="118" t="str">
        <f>IF(juveniles!AW20&gt;0,juveniles!AW20,"")</f>
        <v/>
      </c>
      <c r="R25" s="118" t="str">
        <f>IF(juveniles!AW23&gt;0,juveniles!AW23,"")</f>
        <v/>
      </c>
      <c r="S25" s="118" t="str">
        <f>IF(juveniles!AW24&gt;0,juveniles!AW24,"")</f>
        <v/>
      </c>
      <c r="T25" s="118" t="str">
        <f>IF(juveniles!AW27&gt;0,juveniles!AW27,"")</f>
        <v/>
      </c>
      <c r="U25" s="118" t="str">
        <f>IF(juveniles!AW28&gt;0,juveniles!AW28,"")</f>
        <v/>
      </c>
      <c r="V25" s="118" t="str">
        <f>IF(juveniles!AW31&gt;0,juveniles!AW31,"")</f>
        <v/>
      </c>
      <c r="W25" s="118" t="str">
        <f>IF(juveniles!AW32&gt;0,juveniles!AW32,"")</f>
        <v/>
      </c>
      <c r="X25" s="118" t="str">
        <f>IF(juveniles!AW35&gt;0,juveniles!AW35,"")</f>
        <v/>
      </c>
      <c r="Y25" s="118" t="str">
        <f>IF(juveniles!AW36&gt;0,juveniles!AW36,"")</f>
        <v/>
      </c>
    </row>
    <row r="26" spans="1:25" ht="25.5" x14ac:dyDescent="0.2">
      <c r="A26" s="63" t="str">
        <f>'juveniles_stats (μm)'!A$2</f>
        <v>Echiniscus attenboroughi</v>
      </c>
      <c r="B26" s="78" t="str">
        <f>'juveniles_stats (μm)'!B$2</f>
        <v>ZA.015+436</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IF(juveniles!AY13&gt;0,juveniles!AY13,"")</f>
        <v/>
      </c>
      <c r="K26" s="118" t="str">
        <f>IF(juveniles!AY14&gt;0,juveniles!AY14,"")</f>
        <v/>
      </c>
      <c r="L26" s="118" t="str">
        <f>IF(juveniles!AY15&gt;0,juveniles!AY15,"")</f>
        <v/>
      </c>
      <c r="M26" s="118" t="str">
        <f>IF(juveniles!AY16&gt;0,juveniles!AY16,"")</f>
        <v/>
      </c>
      <c r="N26" s="118" t="str">
        <f>IF(juveniles!AY17&gt;0,juveniles!AY17,"")</f>
        <v/>
      </c>
      <c r="O26" s="118" t="str">
        <f>IF(juveniles!AY18&gt;0,juveniles!AY18,"")</f>
        <v/>
      </c>
      <c r="P26" s="118" t="str">
        <f>IF(juveniles!AY19&gt;0,juveniles!AY19,"")</f>
        <v/>
      </c>
      <c r="Q26" s="118" t="str">
        <f>IF(juveniles!AY20&gt;0,juveniles!AY20,"")</f>
        <v/>
      </c>
      <c r="R26" s="118" t="str">
        <f>IF(juveniles!AY23&gt;0,juveniles!AY23,"")</f>
        <v/>
      </c>
      <c r="S26" s="118" t="str">
        <f>IF(juveniles!AY24&gt;0,juveniles!AY24,"")</f>
        <v/>
      </c>
      <c r="T26" s="118" t="str">
        <f>IF(juveniles!AY27&gt;0,juveniles!AY27,"")</f>
        <v/>
      </c>
      <c r="U26" s="118" t="str">
        <f>IF(juveniles!AY28&gt;0,juveniles!AY28,"")</f>
        <v/>
      </c>
      <c r="V26" s="118" t="str">
        <f>IF(juveniles!AY31&gt;0,juveniles!AY31,"")</f>
        <v/>
      </c>
      <c r="W26" s="118" t="str">
        <f>IF(juveniles!AY32&gt;0,juveniles!AY32,"")</f>
        <v/>
      </c>
      <c r="X26" s="118" t="str">
        <f>IF(juveniles!AY35&gt;0,juveniles!AY35,"")</f>
        <v/>
      </c>
      <c r="Y26" s="118" t="str">
        <f>IF(juveniles!AY36&gt;0,juveniles!AY36,"")</f>
        <v/>
      </c>
    </row>
    <row r="27" spans="1:25" ht="25.5" x14ac:dyDescent="0.2">
      <c r="A27" s="63" t="str">
        <f>'juveniles_stats (μm)'!A$2</f>
        <v>Echiniscus attenboroughi</v>
      </c>
      <c r="B27" s="78" t="str">
        <f>'juveniles_stats (μm)'!B$2</f>
        <v>ZA.015+436</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IF(juveniles!BA13&gt;0,juveniles!BA13,"")</f>
        <v/>
      </c>
      <c r="K27" s="118" t="str">
        <f>IF(juveniles!BA14&gt;0,juveniles!BA14,"")</f>
        <v/>
      </c>
      <c r="L27" s="118" t="str">
        <f>IF(juveniles!BA15&gt;0,juveniles!BA15,"")</f>
        <v/>
      </c>
      <c r="M27" s="118" t="str">
        <f>IF(juveniles!BA16&gt;0,juveniles!BA16,"")</f>
        <v/>
      </c>
      <c r="N27" s="118" t="str">
        <f>IF(juveniles!BA17&gt;0,juveniles!BA17,"")</f>
        <v/>
      </c>
      <c r="O27" s="118" t="str">
        <f>IF(juveniles!BA18&gt;0,juveniles!BA18,"")</f>
        <v/>
      </c>
      <c r="P27" s="118" t="str">
        <f>IF(juveniles!BA19&gt;0,juveniles!BA19,"")</f>
        <v/>
      </c>
      <c r="Q27" s="118" t="str">
        <f>IF(juveniles!BA20&gt;0,juveniles!BA20,"")</f>
        <v/>
      </c>
      <c r="R27" s="118" t="str">
        <f>IF(juveniles!BA23&gt;0,juveniles!BA23,"")</f>
        <v/>
      </c>
      <c r="S27" s="118" t="str">
        <f>IF(juveniles!BA24&gt;0,juveniles!BA24,"")</f>
        <v/>
      </c>
      <c r="T27" s="118" t="str">
        <f>IF(juveniles!BA27&gt;0,juveniles!BA27,"")</f>
        <v/>
      </c>
      <c r="U27" s="118" t="str">
        <f>IF(juveniles!BA28&gt;0,juveniles!BA28,"")</f>
        <v/>
      </c>
      <c r="V27" s="118" t="str">
        <f>IF(juveniles!BA31&gt;0,juveniles!BA31,"")</f>
        <v/>
      </c>
      <c r="W27" s="118" t="str">
        <f>IF(juveniles!BA32&gt;0,juveniles!BA32,"")</f>
        <v/>
      </c>
      <c r="X27" s="118" t="str">
        <f>IF(juveniles!BA35&gt;0,juveniles!BA35,"")</f>
        <v/>
      </c>
      <c r="Y27" s="118" t="str">
        <f>IF(juveniles!BA36&gt;0,juveniles!BA36,"")</f>
        <v/>
      </c>
    </row>
    <row r="28" spans="1:25" ht="25.5" x14ac:dyDescent="0.2">
      <c r="A28" s="63" t="str">
        <f>'juveniles_stats (μm)'!A$2</f>
        <v>Echiniscus attenboroughi</v>
      </c>
      <c r="B28" s="78" t="str">
        <f>'juveniles_stats (μm)'!B$2</f>
        <v>ZA.015+436</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IF(juveniles!BC13&gt;0,juveniles!BC13,"")</f>
        <v/>
      </c>
      <c r="K28" s="118" t="str">
        <f>IF(juveniles!BC14&gt;0,juveniles!BC14,"")</f>
        <v/>
      </c>
      <c r="L28" s="118" t="str">
        <f>IF(juveniles!BC15&gt;0,juveniles!BC15,"")</f>
        <v/>
      </c>
      <c r="M28" s="118" t="str">
        <f>IF(juveniles!BC16&gt;0,juveniles!BC16,"")</f>
        <v/>
      </c>
      <c r="N28" s="118" t="str">
        <f>IF(juveniles!BC17&gt;0,juveniles!BC17,"")</f>
        <v/>
      </c>
      <c r="O28" s="118" t="str">
        <f>IF(juveniles!BC18&gt;0,juveniles!BC18,"")</f>
        <v/>
      </c>
      <c r="P28" s="118" t="str">
        <f>IF(juveniles!BC19&gt;0,juveniles!BC19,"")</f>
        <v/>
      </c>
      <c r="Q28" s="118" t="str">
        <f>IF(juveniles!BC20&gt;0,juveniles!BC20,"")</f>
        <v/>
      </c>
      <c r="R28" s="118" t="str">
        <f>IF(juveniles!BC23&gt;0,juveniles!BC23,"")</f>
        <v/>
      </c>
      <c r="S28" s="118" t="str">
        <f>IF(juveniles!BC24&gt;0,juveniles!BC24,"")</f>
        <v/>
      </c>
      <c r="T28" s="118" t="str">
        <f>IF(juveniles!BC27&gt;0,juveniles!BC27,"")</f>
        <v/>
      </c>
      <c r="U28" s="118" t="str">
        <f>IF(juveniles!BC28&gt;0,juveniles!BC28,"")</f>
        <v/>
      </c>
      <c r="V28" s="118" t="str">
        <f>IF(juveniles!BC31&gt;0,juveniles!BC31,"")</f>
        <v/>
      </c>
      <c r="W28" s="118" t="str">
        <f>IF(juveniles!BC32&gt;0,juveniles!BC32,"")</f>
        <v/>
      </c>
      <c r="X28" s="118" t="str">
        <f>IF(juveniles!BC35&gt;0,juveniles!BC35,"")</f>
        <v/>
      </c>
      <c r="Y28" s="118" t="str">
        <f>IF(juveniles!BC36&gt;0,juveniles!BC36,"")</f>
        <v/>
      </c>
    </row>
    <row r="29" spans="1:25" ht="25.5" x14ac:dyDescent="0.2">
      <c r="A29" s="63" t="str">
        <f>'juveniles_stats (μm)'!A$2</f>
        <v>Echiniscus attenboroughi</v>
      </c>
      <c r="B29" s="78" t="str">
        <f>'juveniles_stats (μm)'!B$2</f>
        <v>ZA.015+436</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IF(juveniles!BE13&gt;0,juveniles!BE13,"")</f>
        <v/>
      </c>
      <c r="K29" s="118" t="str">
        <f>IF(juveniles!BE14&gt;0,juveniles!BE14,"")</f>
        <v/>
      </c>
      <c r="L29" s="118" t="str">
        <f>IF(juveniles!BE15&gt;0,juveniles!BE15,"")</f>
        <v/>
      </c>
      <c r="M29" s="118" t="str">
        <f>IF(juveniles!BE16&gt;0,juveniles!BE16,"")</f>
        <v/>
      </c>
      <c r="N29" s="118" t="str">
        <f>IF(juveniles!BE17&gt;0,juveniles!BE17,"")</f>
        <v/>
      </c>
      <c r="O29" s="118" t="str">
        <f>IF(juveniles!BE18&gt;0,juveniles!BE18,"")</f>
        <v/>
      </c>
      <c r="P29" s="118" t="str">
        <f>IF(juveniles!BE19&gt;0,juveniles!BE19,"")</f>
        <v/>
      </c>
      <c r="Q29" s="118" t="str">
        <f>IF(juveniles!BE20&gt;0,juveniles!BE20,"")</f>
        <v/>
      </c>
      <c r="R29" s="118" t="str">
        <f>IF(juveniles!BE23&gt;0,juveniles!BE23,"")</f>
        <v/>
      </c>
      <c r="S29" s="118" t="str">
        <f>IF(juveniles!BE24&gt;0,juveniles!BE24,"")</f>
        <v/>
      </c>
      <c r="T29" s="118" t="str">
        <f>IF(juveniles!BE27&gt;0,juveniles!BE27,"")</f>
        <v/>
      </c>
      <c r="U29" s="118" t="str">
        <f>IF(juveniles!BE28&gt;0,juveniles!BE28,"")</f>
        <v/>
      </c>
      <c r="V29" s="118" t="str">
        <f>IF(juveniles!BE31&gt;0,juveniles!BE31,"")</f>
        <v/>
      </c>
      <c r="W29" s="118" t="str">
        <f>IF(juveniles!BE32&gt;0,juveniles!BE32,"")</f>
        <v/>
      </c>
      <c r="X29" s="118" t="str">
        <f>IF(juveniles!BE35&gt;0,juveniles!BE35,"")</f>
        <v/>
      </c>
      <c r="Y29" s="118" t="str">
        <f>IF(juveniles!BE36&gt;0,juveniles!BE36,"")</f>
        <v/>
      </c>
    </row>
    <row r="30" spans="1:25" ht="25.5" x14ac:dyDescent="0.2">
      <c r="A30" s="63" t="str">
        <f>'juveniles_stats (μm)'!A$2</f>
        <v>Echiniscus attenboroughi</v>
      </c>
      <c r="B30" s="78" t="str">
        <f>'juveniles_stats (μm)'!B$2</f>
        <v>ZA.015+436</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IF(juveniles!BG13&gt;0,juveniles!BG13,"")</f>
        <v/>
      </c>
      <c r="K30" s="118" t="str">
        <f>IF(juveniles!BG14&gt;0,juveniles!BG14,"")</f>
        <v/>
      </c>
      <c r="L30" s="118" t="str">
        <f>IF(juveniles!BG15&gt;0,juveniles!BG15,"")</f>
        <v/>
      </c>
      <c r="M30" s="118" t="str">
        <f>IF(juveniles!BG16&gt;0,juveniles!BG16,"")</f>
        <v/>
      </c>
      <c r="N30" s="118" t="str">
        <f>IF(juveniles!BG17&gt;0,juveniles!BG17,"")</f>
        <v/>
      </c>
      <c r="O30" s="118" t="str">
        <f>IF(juveniles!BG18&gt;0,juveniles!BG18,"")</f>
        <v/>
      </c>
      <c r="P30" s="118" t="str">
        <f>IF(juveniles!BG19&gt;0,juveniles!BG19,"")</f>
        <v/>
      </c>
      <c r="Q30" s="118" t="str">
        <f>IF(juveniles!BG20&gt;0,juveniles!BG20,"")</f>
        <v/>
      </c>
      <c r="R30" s="118" t="str">
        <f>IF(juveniles!BG23&gt;0,juveniles!BG23,"")</f>
        <v/>
      </c>
      <c r="S30" s="118" t="str">
        <f>IF(juveniles!BG24&gt;0,juveniles!BG24,"")</f>
        <v/>
      </c>
      <c r="T30" s="118" t="str">
        <f>IF(juveniles!BG27&gt;0,juveniles!BG27,"")</f>
        <v/>
      </c>
      <c r="U30" s="118" t="str">
        <f>IF(juveniles!BG28&gt;0,juveniles!BG28,"")</f>
        <v/>
      </c>
      <c r="V30" s="118" t="str">
        <f>IF(juveniles!BG31&gt;0,juveniles!BG31,"")</f>
        <v/>
      </c>
      <c r="W30" s="118" t="str">
        <f>IF(juveniles!BG32&gt;0,juveniles!BG32,"")</f>
        <v/>
      </c>
      <c r="X30" s="118" t="str">
        <f>IF(juveniles!BG35&gt;0,juveniles!BG35,"")</f>
        <v/>
      </c>
      <c r="Y30" s="118" t="str">
        <f>IF(juveniles!BG36&gt;0,juveniles!BG36,"")</f>
        <v/>
      </c>
    </row>
    <row r="31" spans="1:25" ht="25.5" x14ac:dyDescent="0.2">
      <c r="A31" s="63" t="str">
        <f>'juveniles_stats (μm)'!A$2</f>
        <v>Echiniscus attenboroughi</v>
      </c>
      <c r="B31" s="78" t="str">
        <f>'juveniles_stats (μm)'!B$2</f>
        <v>ZA.015+436</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IF(juveniles!BI13&gt;0,juveniles!BI13,"")</f>
        <v/>
      </c>
      <c r="K31" s="118" t="str">
        <f>IF(juveniles!BI14&gt;0,juveniles!BI14,"")</f>
        <v/>
      </c>
      <c r="L31" s="118" t="str">
        <f>IF(juveniles!BI15&gt;0,juveniles!BI15,"")</f>
        <v/>
      </c>
      <c r="M31" s="118" t="str">
        <f>IF(juveniles!BI16&gt;0,juveniles!BI16,"")</f>
        <v/>
      </c>
      <c r="N31" s="118" t="str">
        <f>IF(juveniles!BI17&gt;0,juveniles!BI17,"")</f>
        <v/>
      </c>
      <c r="O31" s="118" t="str">
        <f>IF(juveniles!BI18&gt;0,juveniles!BI18,"")</f>
        <v/>
      </c>
      <c r="P31" s="118" t="str">
        <f>IF(juveniles!BI19&gt;0,juveniles!BI19,"")</f>
        <v/>
      </c>
      <c r="Q31" s="118" t="str">
        <f>IF(juveniles!BI20&gt;0,juveniles!BI20,"")</f>
        <v/>
      </c>
      <c r="R31" s="118" t="str">
        <f>IF(juveniles!BI23&gt;0,juveniles!BI23,"")</f>
        <v/>
      </c>
      <c r="S31" s="118" t="str">
        <f>IF(juveniles!BI24&gt;0,juveniles!BI24,"")</f>
        <v/>
      </c>
      <c r="T31" s="118" t="str">
        <f>IF(juveniles!BI27&gt;0,juveniles!BI27,"")</f>
        <v/>
      </c>
      <c r="U31" s="118" t="str">
        <f>IF(juveniles!BI28&gt;0,juveniles!BI28,"")</f>
        <v/>
      </c>
      <c r="V31" s="118" t="str">
        <f>IF(juveniles!BI31&gt;0,juveniles!BI31,"")</f>
        <v/>
      </c>
      <c r="W31" s="118" t="str">
        <f>IF(juveniles!BI32&gt;0,juveniles!BI32,"")</f>
        <v/>
      </c>
      <c r="X31" s="118" t="str">
        <f>IF(juveniles!BI35&gt;0,juveniles!BI35,"")</f>
        <v/>
      </c>
      <c r="Y31" s="118" t="str">
        <f>IF(juveniles!BI36&gt;0,juveniles!BI36,"")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attenboroughi</v>
      </c>
      <c r="B2" s="128" t="str">
        <f>'general info'!D3</f>
        <v>ZA.015+436</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attenboroughi</v>
      </c>
      <c r="B3" s="79" t="str">
        <f>B$2</f>
        <v>ZA.015+436</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attenboroughi</v>
      </c>
      <c r="B4" s="79" t="str">
        <f t="shared" si="0"/>
        <v>ZA.015+436</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attenboroughi</v>
      </c>
      <c r="B5" s="79" t="str">
        <f t="shared" si="0"/>
        <v>ZA.015+436</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attenboroughi</v>
      </c>
      <c r="B6" s="79" t="str">
        <f t="shared" si="0"/>
        <v>ZA.015+436</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attenboroughi</v>
      </c>
      <c r="B7" s="79" t="str">
        <f t="shared" si="0"/>
        <v>ZA.015+436</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attenboroughi</v>
      </c>
      <c r="B8" s="79" t="str">
        <f t="shared" si="0"/>
        <v>ZA.015+436</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attenboroughi</v>
      </c>
      <c r="B9" s="79" t="str">
        <f t="shared" si="0"/>
        <v>ZA.015+436</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attenboroughi</v>
      </c>
      <c r="B10" s="79" t="str">
        <f t="shared" si="0"/>
        <v>ZA.015+436</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attenboroughi</v>
      </c>
      <c r="B11" s="79" t="str">
        <f t="shared" si="0"/>
        <v>ZA.015+436</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attenboroughi</v>
      </c>
      <c r="B12" s="79" t="str">
        <f t="shared" si="0"/>
        <v>ZA.015+436</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attenboroughi</v>
      </c>
      <c r="B13" s="79" t="str">
        <f t="shared" si="0"/>
        <v>ZA.015+436</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attenboroughi</v>
      </c>
      <c r="B14" s="79" t="str">
        <f t="shared" si="0"/>
        <v>ZA.015+436</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attenboroughi</v>
      </c>
      <c r="B15" s="79" t="str">
        <f t="shared" si="0"/>
        <v>ZA.015+436</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attenboroughi</v>
      </c>
      <c r="B16" s="79" t="str">
        <f t="shared" si="0"/>
        <v>ZA.015+436</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attenboroughi</v>
      </c>
      <c r="B17" s="79" t="str">
        <f t="shared" si="0"/>
        <v>ZA.015+436</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attenboroughi</v>
      </c>
      <c r="B18" s="79" t="str">
        <f t="shared" si="0"/>
        <v>ZA.015+436</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attenboroughi</v>
      </c>
      <c r="B19" s="79" t="str">
        <f t="shared" si="0"/>
        <v>ZA.015+436</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attenboroughi</v>
      </c>
      <c r="B20" s="79" t="str">
        <f t="shared" si="1"/>
        <v>ZA.015+436</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attenboroughi</v>
      </c>
      <c r="B21" s="79" t="str">
        <f t="shared" si="1"/>
        <v>ZA.015+436</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attenboroughi</v>
      </c>
      <c r="B22" s="79" t="str">
        <f t="shared" si="1"/>
        <v>ZA.015+436</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attenboroughi</v>
      </c>
      <c r="B23" s="79" t="str">
        <f t="shared" si="1"/>
        <v>ZA.015+436</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attenboroughi</v>
      </c>
      <c r="B24" s="79" t="str">
        <f t="shared" si="1"/>
        <v>ZA.015+436</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attenboroughi</v>
      </c>
      <c r="B25" s="79" t="str">
        <f t="shared" si="1"/>
        <v>ZA.015+436</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attenboroughi</v>
      </c>
      <c r="B26" s="79" t="str">
        <f t="shared" si="1"/>
        <v>ZA.015+436</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attenboroughi</v>
      </c>
      <c r="B27" s="79" t="str">
        <f t="shared" si="1"/>
        <v>ZA.015+436</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attenboroughi</v>
      </c>
      <c r="B28" s="79" t="str">
        <f t="shared" si="1"/>
        <v>ZA.015+436</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attenboroughi</v>
      </c>
      <c r="B29" s="79" t="str">
        <f t="shared" si="1"/>
        <v>ZA.015+436</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attenboroughi</v>
      </c>
      <c r="B30" s="79" t="str">
        <f t="shared" si="1"/>
        <v>ZA.015+436</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attenboroughi</v>
      </c>
      <c r="B31" s="79" t="str">
        <f t="shared" si="1"/>
        <v>ZA.015+436</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attenboroughi</v>
      </c>
      <c r="B2" s="78" t="str">
        <f>'larvae_stats (μm)'!B$2</f>
        <v>ZA.015+436</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attenboroughi</v>
      </c>
      <c r="B3" s="78" t="str">
        <f>'larvae_stats (μm)'!B$2</f>
        <v>ZA.015+436</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attenboroughi</v>
      </c>
      <c r="B4" s="78" t="str">
        <f>'larvae_stats (μm)'!B$2</f>
        <v>ZA.015+436</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attenboroughi</v>
      </c>
      <c r="B5" s="78" t="str">
        <f>'larvae_stats (μm)'!B$2</f>
        <v>ZA.015+436</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attenboroughi</v>
      </c>
      <c r="B6" s="78" t="str">
        <f>'larvae_stats (μm)'!B$2</f>
        <v>ZA.015+436</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attenboroughi</v>
      </c>
      <c r="B7" s="78" t="str">
        <f>'larvae_stats (μm)'!B$2</f>
        <v>ZA.015+436</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attenboroughi</v>
      </c>
      <c r="B8" s="78" t="str">
        <f>'larvae_stats (μm)'!B$2</f>
        <v>ZA.015+436</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attenboroughi</v>
      </c>
      <c r="B9" s="78" t="str">
        <f>'larvae_stats (μm)'!B$2</f>
        <v>ZA.015+436</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attenboroughi</v>
      </c>
      <c r="B10" s="78" t="str">
        <f>'larvae_stats (μm)'!B$2</f>
        <v>ZA.015+436</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attenboroughi</v>
      </c>
      <c r="B11" s="78" t="str">
        <f>'larvae_stats (μm)'!B$2</f>
        <v>ZA.015+436</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attenboroughi</v>
      </c>
      <c r="B12" s="78" t="str">
        <f>'larvae_stats (μm)'!B$2</f>
        <v>ZA.015+436</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attenboroughi</v>
      </c>
      <c r="B13" s="78" t="str">
        <f>'larvae_stats (μm)'!B$2</f>
        <v>ZA.015+436</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attenboroughi</v>
      </c>
      <c r="B14" s="78" t="str">
        <f>'larvae_stats (μm)'!B$2</f>
        <v>ZA.015+436</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attenboroughi</v>
      </c>
      <c r="B15" s="78" t="str">
        <f>'larvae_stats (μm)'!B$2</f>
        <v>ZA.015+436</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attenboroughi</v>
      </c>
      <c r="B16" s="78" t="str">
        <f>'larvae_stats (μm)'!B$2</f>
        <v>ZA.015+436</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attenboroughi</v>
      </c>
      <c r="B17" s="78" t="str">
        <f>'larvae_stats (μm)'!B$2</f>
        <v>ZA.015+436</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attenboroughi</v>
      </c>
      <c r="B18" s="78" t="str">
        <f>'larvae_stats (μm)'!B$2</f>
        <v>ZA.015+436</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attenboroughi</v>
      </c>
      <c r="B19" s="78" t="str">
        <f>'larvae_stats (μm)'!B$2</f>
        <v>ZA.015+436</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attenboroughi</v>
      </c>
      <c r="B20" s="78" t="str">
        <f>'larvae_stats (μm)'!B$2</f>
        <v>ZA.015+436</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attenboroughi</v>
      </c>
      <c r="B21" s="78" t="str">
        <f>'larvae_stats (μm)'!B$2</f>
        <v>ZA.015+436</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attenboroughi</v>
      </c>
      <c r="B22" s="78" t="str">
        <f>'larvae_stats (μm)'!B$2</f>
        <v>ZA.015+436</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attenboroughi</v>
      </c>
      <c r="B23" s="78" t="str">
        <f>'larvae_stats (μm)'!B$2</f>
        <v>ZA.015+436</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attenboroughi</v>
      </c>
      <c r="B24" s="78" t="str">
        <f>'larvae_stats (μm)'!B$2</f>
        <v>ZA.015+436</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attenboroughi</v>
      </c>
      <c r="B25" s="78" t="str">
        <f>'larvae_stats (μm)'!B$2</f>
        <v>ZA.015+436</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attenboroughi</v>
      </c>
      <c r="B26" s="78" t="str">
        <f>'larvae_stats (μm)'!B$2</f>
        <v>ZA.015+436</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attenboroughi</v>
      </c>
      <c r="B27" s="78" t="str">
        <f>'larvae_stats (μm)'!B$2</f>
        <v>ZA.015+436</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attenboroughi</v>
      </c>
      <c r="B28" s="78" t="str">
        <f>'larvae_stats (μm)'!B$2</f>
        <v>ZA.015+436</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attenboroughi</v>
      </c>
      <c r="B29" s="78" t="str">
        <f>'larvae_stats (μm)'!B$2</f>
        <v>ZA.015+436</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attenboroughi</v>
      </c>
      <c r="B30" s="78" t="str">
        <f>'larvae_stats (μm)'!B$2</f>
        <v>ZA.015+436</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attenboroughi</v>
      </c>
      <c r="B31" s="78" t="str">
        <f>'larvae_stats (μm)'!B$2</f>
        <v>ZA.015+436</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114</v>
      </c>
    </row>
    <row r="5" spans="2:4" x14ac:dyDescent="0.3">
      <c r="B5" s="124"/>
      <c r="D5" s="125"/>
    </row>
    <row r="6" spans="2:4" x14ac:dyDescent="0.3">
      <c r="B6" s="120" t="s">
        <v>99</v>
      </c>
      <c r="D6" s="123" t="s">
        <v>115</v>
      </c>
    </row>
    <row r="7" spans="2:4" x14ac:dyDescent="0.3">
      <c r="B7" s="120" t="s">
        <v>100</v>
      </c>
      <c r="D7" s="123"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8"/>
  <sheetViews>
    <sheetView zoomScaleNormal="100" workbookViewId="0">
      <pane xSplit="1" ySplit="2" topLeftCell="B3" activePane="bottomRight" state="frozen"/>
      <selection pane="topRight" activeCell="B1" sqref="B1"/>
      <selection pane="bottomLeft" activeCell="A3" sqref="A3"/>
      <selection pane="bottomRight" activeCell="L12" sqref="L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59" t="s">
        <v>14</v>
      </c>
      <c r="BT2" s="60" t="s">
        <v>46</v>
      </c>
      <c r="BU2" s="59" t="s">
        <v>14</v>
      </c>
      <c r="BV2" s="61" t="s">
        <v>46</v>
      </c>
      <c r="BW2" s="59" t="s">
        <v>14</v>
      </c>
      <c r="BX2" s="62" t="s">
        <v>46</v>
      </c>
    </row>
    <row r="3" spans="1:76" ht="16.5" customHeight="1" x14ac:dyDescent="0.2">
      <c r="A3" s="10" t="s">
        <v>4</v>
      </c>
      <c r="B3" s="11">
        <v>279</v>
      </c>
      <c r="C3" s="1">
        <f>IF(AND((B3&gt;0),(B$4&gt;0)),(B3/B$4*100),"")</f>
        <v>421.4501510574018</v>
      </c>
      <c r="D3" s="11">
        <v>298</v>
      </c>
      <c r="E3" s="1">
        <f>IF(AND((D3&gt;0),(D$4&gt;0)),(D3/D$4*100),"")</f>
        <v>494.19568822553902</v>
      </c>
      <c r="F3" s="11">
        <v>254</v>
      </c>
      <c r="G3" s="1">
        <f>IF(AND((F3&gt;0),(F$4&gt;0)),(F3/F$4*100),"")</f>
        <v>536.99788583509519</v>
      </c>
      <c r="H3" s="11">
        <v>274</v>
      </c>
      <c r="I3" s="1">
        <f>IF(AND((H3&gt;0),(H$4&gt;0)),(H3/H$4*100),"")</f>
        <v>485.81560283687946</v>
      </c>
      <c r="J3" s="11">
        <v>260</v>
      </c>
      <c r="K3" s="1">
        <f>IF(AND((J3&gt;0),(J$4&gt;0)),(J3/J$4*100),"")</f>
        <v>465.11627906976747</v>
      </c>
      <c r="L3" s="11">
        <v>287</v>
      </c>
      <c r="M3" s="1">
        <f>IF(AND((L3&gt;0),(L$4&gt;0)),(L3/L$4*100),"")</f>
        <v>446.34525660964232</v>
      </c>
      <c r="N3" s="11">
        <v>298</v>
      </c>
      <c r="O3" s="1">
        <f>IF(AND((N3&gt;0),(N$4&gt;0)),(N3/N$4*100),"")</f>
        <v>440.82840236686394</v>
      </c>
      <c r="P3" s="11">
        <v>312</v>
      </c>
      <c r="Q3" s="1">
        <f>IF(AND((P3&gt;0),(P$4&gt;0)),(P3/P$4*100),"")</f>
        <v>461.5384615384616</v>
      </c>
      <c r="R3" s="11">
        <v>296</v>
      </c>
      <c r="S3" s="1">
        <f>IF(AND((R3&gt;0),(R$4&gt;0)),(R3/R$4*100),"")</f>
        <v>478.19063004846527</v>
      </c>
      <c r="T3" s="11">
        <v>277</v>
      </c>
      <c r="U3" s="1">
        <f>IF(AND((T3&gt;0),(T$4&gt;0)),(T3/T$4*100),"")</f>
        <v>422.2560975609756</v>
      </c>
      <c r="V3" s="11">
        <v>283</v>
      </c>
      <c r="W3" s="1">
        <f>IF(AND((V3&gt;0),(V$4&gt;0)),(V3/V$4*100),"")</f>
        <v>507.16845878136201</v>
      </c>
      <c r="X3" s="11">
        <v>265</v>
      </c>
      <c r="Y3" s="1">
        <f>IF(AND((X3&gt;0),(X$4&gt;0)),(X3/X$4*100),"")</f>
        <v>477.47747747747746</v>
      </c>
      <c r="Z3" s="11">
        <v>312</v>
      </c>
      <c r="AA3" s="1">
        <f>IF(AND((Z3&gt;0),(Z$4&gt;0)),(Z3/Z$4*100),"")</f>
        <v>477.79479326186828</v>
      </c>
      <c r="AB3" s="11">
        <v>271</v>
      </c>
      <c r="AC3" s="1">
        <f>IF(AND((AB3&gt;0),(AB$4&gt;0)),(AB3/AB$4*100),"")</f>
        <v>484.79427549194992</v>
      </c>
      <c r="AD3" s="11">
        <v>296</v>
      </c>
      <c r="AE3" s="1">
        <f t="shared" ref="AE3" si="0">IF(AND((AD3&gt;0),(AD$4&gt;0)),(AD3/AD$4*100),"")</f>
        <v>440.47619047619042</v>
      </c>
      <c r="AF3" s="11">
        <v>315</v>
      </c>
      <c r="AG3" s="1">
        <f t="shared" ref="AG3" si="1">IF(AND((AF3&gt;0),(AF$4&gt;0)),(AF3/AF$4*100),"")</f>
        <v>448.71794871794873</v>
      </c>
      <c r="AH3" s="11">
        <v>257</v>
      </c>
      <c r="AI3" s="1">
        <f t="shared" ref="AI3" si="2">IF(AND((AH3&gt;0),(AH$4&gt;0)),(AH3/AH$4*100),"")</f>
        <v>442.34079173838205</v>
      </c>
      <c r="AJ3" s="11">
        <v>258</v>
      </c>
      <c r="AK3" s="1">
        <f t="shared" ref="AK3" si="3">IF(AND((AJ3&gt;0),(AJ$4&gt;0)),(AJ3/AJ$4*100),"")</f>
        <v>492.36641221374049</v>
      </c>
      <c r="AL3" s="11">
        <v>230</v>
      </c>
      <c r="AM3" s="1">
        <f t="shared" ref="AM3" si="4">IF(AND((AL3&gt;0),(AL$4&gt;0)),(AL3/AL$4*100),"")</f>
        <v>414.41441441441447</v>
      </c>
      <c r="AN3" s="11">
        <v>258</v>
      </c>
      <c r="AO3" s="1">
        <f t="shared" ref="AO3" si="5">IF(AND((AN3&gt;0),(AN$4&gt;0)),(AN3/AN$4*100),"")</f>
        <v>447.91666666666669</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230</v>
      </c>
      <c r="BN3" s="22" t="str">
        <f>IF(COUNT(BM3)&gt;0,"–","?")</f>
        <v>–</v>
      </c>
      <c r="BO3" s="23">
        <f>IF(SUM(B3,D3,F3,H3,J3,L3,N3,P3,R3,T3,V3,X3,Z3,AB3,AD3,AF3,AH3,AJ3,AL3,AN3,AP3,AR3,AT3,AV3,AX3,AZ3,BB3,BD3,BF3,BH3)&gt;0,MAX(B3,D3,F3,H3,J3,L3,N3,P3,R3,T3,V3,X3,Z3,AB3,AD3,AF3,AH3,AJ3,AL3,AN3,AP3,AR3,AT3,AV3,AX3,AZ3,BB3,BD3,BF3,BH3),"")</f>
        <v>315</v>
      </c>
      <c r="BP3" s="24">
        <f>IF(SUM(C3,E3,G3,I3,K3,M3,O3,Q3,S3,U3,W3,Y3,AA3,AC3,AE3,AG3,AI3,AK3,AM3,AO3,AQ3,AS3,AU3,AW3,AY3,BA3,BC3,BE3,BG3,BI3)&gt;0,MIN(C3,E3,G3,I3,K3,M3,O3,Q3,S3,U3,W3,Y3,AA3,AC3,AE3,AG3,AI3,AK3,AM3,AO3,AQ3,AS3,AU3,AW3,AY3,BA3,BC3,BE3,BG3,BI3),"")</f>
        <v>414.41441441441447</v>
      </c>
      <c r="BQ3" s="25" t="str">
        <f>IF(COUNT(BP3)&gt;0,"–","?")</f>
        <v>–</v>
      </c>
      <c r="BR3" s="26">
        <f>IF(SUM(C3,E3,G3,I3,K3,M3,O3,Q3,S3,U3,W3,Y3,AA3,AC3,AE3,AG3,AI3,AK3,AM3,AO3,AQ3,AS3,AU3,AW3,AY3,BA3,BC3,BE3,BG3,BI3)&gt;0,MAX(C3,E3,G3,I3,K3,M3,O3,Q3,S3,U3,W3,Y3,AA3,AC3,AE3,AG3,AI3,AK3,AM3,AO3,AQ3,AS3,AU3,AW3,AY3,BA3,BC3,BE3,BG3,BI3),"")</f>
        <v>536.99788583509519</v>
      </c>
      <c r="BS3" s="27">
        <f>IF(SUM(B3,D3,F3,H3,J3,L3,N3,P3,R3,T3,V3,X3,Z3,AB3,AD3,AF3,AH3,AJ3,AL3,AN3,AP3,AR3,AT3,AV3,AX3,AZ3,BB3,BD3,BF3,BH3)&gt;0,AVERAGE(B3,D3,F3,H3,J3,L3,N3,P3,R3,T3,V3,X3,Z3,AB3,AD3,AF3,AH3,AJ3,AL3,AN3,AP3,AR3,AT3,AV3,AX3,AZ3,BB3,BD3,BF3,BH3),"?")</f>
        <v>279</v>
      </c>
      <c r="BT3" s="28">
        <f>IF(SUM(C3,E3,G3,I3,K3,M3,O3,Q3,S3,U3,W3,Y3,AA3,AC3,AE3,AG3,AI3,AK3,AM3,AO3,AQ3,AS3,AU3,AW3,AY3,BA3,BC3,BE3,BG3,BI3)&gt;0,AVERAGE(C3,E3,G3,I3,K3,M3,O3,Q3,S3,U3,W3,Y3,AA3,AC3,AE3,AG3,AI3,AK3,AM3,AO3,AQ3,AS3,AU3,AW3,AY3,BA3,BC3,BE3,BG3,BI3),"?")</f>
        <v>464.31009421945464</v>
      </c>
      <c r="BU3" s="22">
        <f>IF(COUNT(B3,D3,F3,H3,J3,L3,N3,P3,R3,T3,V3,X3,Z3,AB3,AD3,AF3,AH3,AJ3,AL3,AN3,AP3,AR3,AT3,AV3,AX3,AZ3,BB3,BD3,BF3,BH3)&gt;1,STDEV(B3,D3,F3,H3,J3,L3,N3,P3,R3,T3,V3,X3,Z3,AB3,AD3,AF3,AH3,AJ3,AL3,AN3,AP3,AR3,AT3,AV3,AX3,AZ3,BB3,BD3,BF3,BH3),"?")</f>
        <v>22.821965411926247</v>
      </c>
      <c r="BV3" s="29">
        <f>IF(COUNT(C3,E3,G3,I3,K3,M3,O3,Q3,S3,U3,W3,Y3,AA3,AC3,AE3,AG3,AI3,AK3,AM3,AO3,AQ3,AS3,AU3,AW3,AY3,BA3,BC3,BE3,BG3,BI3)&gt;1,STDEV(C3,E3,G3,I3,K3,M3,O3,Q3,S3,U3,W3,Y3,AA3,AC3,AE3,AG3,AI3,AK3,AM3,AO3,AQ3,AS3,AU3,AW3,AY3,BA3,BC3,BE3,BG3,BI3),"?")</f>
        <v>31.431420047184105</v>
      </c>
      <c r="BW3" s="22">
        <f>IF(COUNT(B3)&gt;0,B3,"?")</f>
        <v>279</v>
      </c>
      <c r="BX3" s="25">
        <f>IF(COUNT(C3)&gt;0,C3,"?")</f>
        <v>421.4501510574018</v>
      </c>
    </row>
    <row r="4" spans="1:76" ht="16.5" customHeight="1" x14ac:dyDescent="0.2">
      <c r="A4" s="13" t="s">
        <v>28</v>
      </c>
      <c r="B4" s="14">
        <v>66.2</v>
      </c>
      <c r="C4" s="2" t="s">
        <v>3</v>
      </c>
      <c r="D4" s="14">
        <v>60.3</v>
      </c>
      <c r="E4" s="2" t="s">
        <v>3</v>
      </c>
      <c r="F4" s="14">
        <v>47.3</v>
      </c>
      <c r="G4" s="2" t="s">
        <v>3</v>
      </c>
      <c r="H4" s="14">
        <v>56.4</v>
      </c>
      <c r="I4" s="2" t="s">
        <v>3</v>
      </c>
      <c r="J4" s="14">
        <v>55.9</v>
      </c>
      <c r="K4" s="2" t="s">
        <v>3</v>
      </c>
      <c r="L4" s="14">
        <v>64.3</v>
      </c>
      <c r="M4" s="2" t="s">
        <v>3</v>
      </c>
      <c r="N4" s="14">
        <v>67.599999999999994</v>
      </c>
      <c r="O4" s="2" t="s">
        <v>3</v>
      </c>
      <c r="P4" s="14">
        <v>67.599999999999994</v>
      </c>
      <c r="Q4" s="2" t="s">
        <v>3</v>
      </c>
      <c r="R4" s="14">
        <v>61.9</v>
      </c>
      <c r="S4" s="2" t="s">
        <v>3</v>
      </c>
      <c r="T4" s="14">
        <v>65.599999999999994</v>
      </c>
      <c r="U4" s="2" t="s">
        <v>3</v>
      </c>
      <c r="V4" s="14">
        <v>55.8</v>
      </c>
      <c r="W4" s="2" t="s">
        <v>3</v>
      </c>
      <c r="X4" s="14">
        <v>55.5</v>
      </c>
      <c r="Y4" s="2" t="s">
        <v>3</v>
      </c>
      <c r="Z4" s="14">
        <v>65.3</v>
      </c>
      <c r="AA4" s="2" t="s">
        <v>3</v>
      </c>
      <c r="AB4" s="14">
        <v>55.9</v>
      </c>
      <c r="AC4" s="2" t="s">
        <v>3</v>
      </c>
      <c r="AD4" s="14">
        <v>67.2</v>
      </c>
      <c r="AE4" s="2" t="s">
        <v>3</v>
      </c>
      <c r="AF4" s="14">
        <v>70.2</v>
      </c>
      <c r="AG4" s="2" t="s">
        <v>3</v>
      </c>
      <c r="AH4" s="14">
        <v>58.1</v>
      </c>
      <c r="AI4" s="2" t="s">
        <v>3</v>
      </c>
      <c r="AJ4" s="14">
        <v>52.4</v>
      </c>
      <c r="AK4" s="2" t="s">
        <v>3</v>
      </c>
      <c r="AL4" s="14">
        <v>55.5</v>
      </c>
      <c r="AM4" s="2" t="s">
        <v>3</v>
      </c>
      <c r="AN4" s="14">
        <v>57.6</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20</v>
      </c>
      <c r="BM4" s="31">
        <f t="shared" ref="BM4:BM37" si="17">IF(SUM(B4,D4,F4,H4,J4,L4,N4,P4,R4,T4,V4,X4,Z4,AB4,AD4,AF4,AH4,AJ4,AL4,AN4,AP4,AR4,AT4,AV4,AX4,AZ4,BB4,BD4,BF4,BH4)&gt;0,MIN(B4,D4,F4,H4,J4,L4,N4,P4,R4,T4,V4,X4,Z4,AB4,AD4,AF4,AH4,AJ4,AL4,AN4,AP4,AR4,AT4,AV4,AX4,AZ4,BB4,BD4,BF4,BH4),"")</f>
        <v>47.3</v>
      </c>
      <c r="BN4" s="32" t="str">
        <f t="shared" ref="BN4:BN37" si="18">IF(COUNT(BM4)&gt;0,"–","?")</f>
        <v>–</v>
      </c>
      <c r="BO4" s="33">
        <f t="shared" ref="BO4:BO37" si="19">IF(SUM(B4,D4,F4,H4,J4,L4,N4,P4,R4,T4,V4,X4,Z4,AB4,AD4,AF4,AH4,AJ4,AL4,AN4,AP4,AR4,AT4,AV4,AX4,AZ4,BB4,BD4,BF4,BH4)&gt;0,MAX(B4,D4,F4,H4,J4,L4,N4,P4,R4,T4,V4,X4,Z4,AB4,AD4,AF4,AH4,AJ4,AL4,AN4,AP4,AR4,AT4,AV4,AX4,AZ4,BB4,BD4,BF4,BH4),"")</f>
        <v>70.2</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S37" si="22">IF(SUM(B4,D4,F4,H4,J4,L4,N4,P4,R4,T4,V4,X4,Z4,AB4,AD4,AF4,AH4,AJ4,AL4,AN4,AP4,AR4,AT4,AV4,AX4,AZ4,BB4,BD4,BF4,BH4)&gt;0,AVERAGE(B4,D4,F4,H4,J4,L4,N4,P4,R4,T4,V4,X4,Z4,AB4,AD4,AF4,AH4,AJ4,AL4,AN4,AP4,AR4,AT4,AV4,AX4,AZ4,BB4,BD4,BF4,BH4),"?")</f>
        <v>60.33</v>
      </c>
      <c r="BT4" s="38" t="s">
        <v>3</v>
      </c>
      <c r="BU4" s="32">
        <f t="shared" ref="BU4:BU37" si="23">IF(COUNT(B4,D4,F4,H4,J4,L4,N4,P4,R4,T4,V4,X4,Z4,AB4,AD4,AF4,AH4,AJ4,AL4,AN4,AP4,AR4,AT4,AV4,AX4,AZ4,BB4,BD4,BF4,BH4)&gt;1,STDEV(B4,D4,F4,H4,J4,L4,N4,P4,R4,T4,V4,X4,Z4,AB4,AD4,AF4,AH4,AJ4,AL4,AN4,AP4,AR4,AT4,AV4,AX4,AZ4,BB4,BD4,BF4,BH4),"?")</f>
        <v>6.1663006055409539</v>
      </c>
      <c r="BV4" s="39" t="s">
        <v>3</v>
      </c>
      <c r="BW4" s="32">
        <f t="shared" ref="BW4:BW37" si="24">IF(COUNT(B4)&gt;0,B4,"?")</f>
        <v>66.2</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18</v>
      </c>
      <c r="C6" s="4">
        <f>IF(AND((B6&gt;0),(B$4&gt;0)),(B6/B$4*100),"")</f>
        <v>27.19033232628399</v>
      </c>
      <c r="D6" s="18">
        <v>16.899999999999999</v>
      </c>
      <c r="E6" s="4">
        <f>IF(AND((D6&gt;0),(D$4&gt;0)),(D6/D$4*100),"")</f>
        <v>28.026533996683252</v>
      </c>
      <c r="F6" s="18">
        <v>11.8</v>
      </c>
      <c r="G6" s="4">
        <f>IF(AND((F6&gt;0),(F$4&gt;0)),(F6/F$4*100),"")</f>
        <v>24.947145877378439</v>
      </c>
      <c r="H6" s="18">
        <v>11.2</v>
      </c>
      <c r="I6" s="4">
        <f>IF(AND((H6&gt;0),(H$4&gt;0)),(H6/H$4*100),"")</f>
        <v>19.858156028368793</v>
      </c>
      <c r="J6" s="18">
        <v>14.7</v>
      </c>
      <c r="K6" s="4">
        <f>IF(AND((J6&gt;0),(J$4&gt;0)),(J6/J$4*100),"")</f>
        <v>26.296958855098389</v>
      </c>
      <c r="L6" s="18">
        <v>14.7</v>
      </c>
      <c r="M6" s="4">
        <f>IF(AND((L6&gt;0),(L$4&gt;0)),(L6/L$4*100),"")</f>
        <v>22.861586314152412</v>
      </c>
      <c r="N6" s="18">
        <v>15.7</v>
      </c>
      <c r="O6" s="4">
        <f>IF(AND((N6&gt;0),(N$4&gt;0)),(N6/N$4*100),"")</f>
        <v>23.22485207100592</v>
      </c>
      <c r="P6" s="18">
        <v>15.5</v>
      </c>
      <c r="Q6" s="4">
        <f>IF(AND((P6&gt;0),(P$4&gt;0)),(P6/P$4*100),"")</f>
        <v>22.928994082840241</v>
      </c>
      <c r="R6" s="18">
        <v>13.5</v>
      </c>
      <c r="S6" s="4">
        <f>IF(AND((R6&gt;0),(R$4&gt;0)),(R6/R$4*100),"")</f>
        <v>21.809369951534734</v>
      </c>
      <c r="T6" s="18"/>
      <c r="U6" s="4" t="str">
        <f>IF(AND((T6&gt;0),(T$4&gt;0)),(T6/T$4*100),"")</f>
        <v/>
      </c>
      <c r="V6" s="18">
        <v>16.3</v>
      </c>
      <c r="W6" s="4">
        <f>IF(AND((V6&gt;0),(V$4&gt;0)),(V6/V$4*100),"")</f>
        <v>29.211469534050181</v>
      </c>
      <c r="X6" s="18">
        <v>13.6</v>
      </c>
      <c r="Y6" s="4">
        <f>IF(AND((X6&gt;0),(X$4&gt;0)),(X6/X$4*100),"")</f>
        <v>24.504504504504503</v>
      </c>
      <c r="Z6" s="18">
        <v>16.7</v>
      </c>
      <c r="AA6" s="4">
        <f>IF(AND((Z6&gt;0),(Z$4&gt;0)),(Z6/Z$4*100),"")</f>
        <v>25.57427258805513</v>
      </c>
      <c r="AB6" s="18">
        <v>16.5</v>
      </c>
      <c r="AC6" s="4">
        <f>IF(AND((AB6&gt;0),(AB$4&gt;0)),(AB6/AB$4*100),"")</f>
        <v>29.516994633273701</v>
      </c>
      <c r="AD6" s="18">
        <v>17.8</v>
      </c>
      <c r="AE6" s="4">
        <f t="shared" ref="AE6" si="25">IF(AND((AD6&gt;0),(AD$4&gt;0)),(AD6/AD$4*100),"")</f>
        <v>26.488095238095237</v>
      </c>
      <c r="AF6" s="18">
        <v>19.899999999999999</v>
      </c>
      <c r="AG6" s="4">
        <f t="shared" ref="AG6" si="26">IF(AND((AF6&gt;0),(AF$4&gt;0)),(AF6/AF$4*100),"")</f>
        <v>28.347578347578345</v>
      </c>
      <c r="AH6" s="18">
        <v>16.399999999999999</v>
      </c>
      <c r="AI6" s="4">
        <f t="shared" ref="AI6" si="27">IF(AND((AH6&gt;0),(AH$4&gt;0)),(AH6/AH$4*100),"")</f>
        <v>28.227194492254732</v>
      </c>
      <c r="AJ6" s="18">
        <v>12.2</v>
      </c>
      <c r="AK6" s="4">
        <f t="shared" ref="AK6" si="28">IF(AND((AJ6&gt;0),(AJ$4&gt;0)),(AJ6/AJ$4*100),"")</f>
        <v>23.282442748091604</v>
      </c>
      <c r="AL6" s="18">
        <v>13.9</v>
      </c>
      <c r="AM6" s="4">
        <f t="shared" ref="AM6" si="29">IF(AND((AL6&gt;0),(AL$4&gt;0)),(AL6/AL$4*100),"")</f>
        <v>25.045045045045043</v>
      </c>
      <c r="AN6" s="18">
        <v>16.7</v>
      </c>
      <c r="AO6" s="4">
        <f t="shared" ref="AO6" si="30">IF(AND((AN6&gt;0),(AN$4&gt;0)),(AN6/AN$4*100),"")</f>
        <v>28.993055555555554</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19</v>
      </c>
      <c r="BM6" s="31">
        <f t="shared" si="17"/>
        <v>11.2</v>
      </c>
      <c r="BN6" s="32" t="str">
        <f t="shared" si="18"/>
        <v>–</v>
      </c>
      <c r="BO6" s="33">
        <f t="shared" si="19"/>
        <v>19.899999999999999</v>
      </c>
      <c r="BP6" s="34">
        <f t="shared" si="20"/>
        <v>19.858156028368793</v>
      </c>
      <c r="BQ6" s="35" t="str">
        <f t="shared" ref="BQ6:BQ36" si="41">IF(COUNT(BP6)&gt;0,"–","?")</f>
        <v>–</v>
      </c>
      <c r="BR6" s="36">
        <f t="shared" si="21"/>
        <v>29.516994633273701</v>
      </c>
      <c r="BS6" s="37">
        <f t="shared" si="22"/>
        <v>15.368421052631579</v>
      </c>
      <c r="BT6" s="38">
        <f t="shared" ref="BT6:BT36" si="42">IF(SUM(C6,E6,G6,I6,K6,M6,O6,Q6,S6,U6,W6,Y6,AA6,AC6,AE6,AG6,AI6,AK6,AM6,AO6,AQ6,AS6,AU6,AW6,AY6,BA6,BC6,BE6,BG6,BI6)&gt;0,AVERAGE(C6,E6,G6,I6,K6,M6,O6,Q6,S6,U6,W6,Y6,AA6,AC6,AE6,AG6,AI6,AK6,AM6,AO6,AQ6,AS6,AU6,AW6,AY6,BA6,BC6,BE6,BG6,BI6),"?")</f>
        <v>25.596556957360541</v>
      </c>
      <c r="BU6" s="32">
        <f t="shared" si="23"/>
        <v>2.2659441572943986</v>
      </c>
      <c r="BV6" s="39">
        <f t="shared" ref="BV6:BV36" si="43">IF(COUNT(C6,E6,G6,I6,K6,M6,O6,Q6,S6,U6,W6,Y6,AA6,AC6,AE6,AG6,AI6,AK6,AM6,AO6,AQ6,AS6,AU6,AW6,AY6,BA6,BC6,BE6,BG6,BI6)&gt;1,STDEV(C6,E6,G6,I6,K6,M6,O6,Q6,S6,U6,W6,Y6,AA6,AC6,AE6,AG6,AI6,AK6,AM6,AO6,AQ6,AS6,AU6,AW6,AY6,BA6,BC6,BE6,BG6,BI6),"?")</f>
        <v>2.7784826205612729</v>
      </c>
      <c r="BW6" s="32">
        <f t="shared" si="24"/>
        <v>18</v>
      </c>
      <c r="BX6" s="35">
        <f t="shared" ref="BX6:BX36" si="44">IF(COUNT(C6)&gt;0,C6,"?")</f>
        <v>27.19033232628399</v>
      </c>
    </row>
    <row r="7" spans="1:76" ht="16.5" customHeight="1" x14ac:dyDescent="0.2">
      <c r="A7" s="10" t="s">
        <v>21</v>
      </c>
      <c r="B7" s="19">
        <v>8.9</v>
      </c>
      <c r="C7" s="4">
        <f>IF(AND((B7&gt;0),(B$4&gt;0)),(B7/B$4*100),"")</f>
        <v>13.444108761329304</v>
      </c>
      <c r="D7" s="19">
        <v>9.9</v>
      </c>
      <c r="E7" s="4">
        <f>IF(AND((D7&gt;0),(D$4&gt;0)),(D7/D$4*100),"")</f>
        <v>16.417910447761194</v>
      </c>
      <c r="F7" s="19">
        <v>8.6</v>
      </c>
      <c r="G7" s="4">
        <f>IF(AND((F7&gt;0),(F$4&gt;0)),(F7/F$4*100),"")</f>
        <v>18.181818181818183</v>
      </c>
      <c r="H7" s="19">
        <v>9.1</v>
      </c>
      <c r="I7" s="4">
        <f>IF(AND((H7&gt;0),(H$4&gt;0)),(H7/H$4*100),"")</f>
        <v>16.134751773049647</v>
      </c>
      <c r="J7" s="19">
        <v>8.4</v>
      </c>
      <c r="K7" s="4">
        <f>IF(AND((J7&gt;0),(J$4&gt;0)),(J7/J$4*100),"")</f>
        <v>15.026833631484795</v>
      </c>
      <c r="L7" s="19">
        <v>9.3000000000000007</v>
      </c>
      <c r="M7" s="4">
        <f>IF(AND((L7&gt;0),(L$4&gt;0)),(L7/L$4*100),"")</f>
        <v>14.463452566096425</v>
      </c>
      <c r="N7" s="19">
        <v>9.1999999999999993</v>
      </c>
      <c r="O7" s="4">
        <f>IF(AND((N7&gt;0),(N$4&gt;0)),(N7/N$4*100),"")</f>
        <v>13.609467455621301</v>
      </c>
      <c r="P7" s="19">
        <v>9.3000000000000007</v>
      </c>
      <c r="Q7" s="4">
        <f>IF(AND((P7&gt;0),(P$4&gt;0)),(P7/P$4*100),"")</f>
        <v>13.757396449704142</v>
      </c>
      <c r="R7" s="19">
        <v>8.4</v>
      </c>
      <c r="S7" s="4">
        <f>IF(AND((R7&gt;0),(R$4&gt;0)),(R7/R$4*100),"")</f>
        <v>13.570274636510501</v>
      </c>
      <c r="T7" s="19">
        <v>10.1</v>
      </c>
      <c r="U7" s="4">
        <f>IF(AND((T7&gt;0),(T$4&gt;0)),(T7/T$4*100),"")</f>
        <v>15.396341463414634</v>
      </c>
      <c r="V7" s="19">
        <v>8.5</v>
      </c>
      <c r="W7" s="4">
        <f>IF(AND((V7&gt;0),(V$4&gt;0)),(V7/V$4*100),"")</f>
        <v>15.232974910394265</v>
      </c>
      <c r="X7" s="19">
        <v>8.6</v>
      </c>
      <c r="Y7" s="4">
        <f>IF(AND((X7&gt;0),(X$4&gt;0)),(X7/X$4*100),"")</f>
        <v>15.495495495495495</v>
      </c>
      <c r="Z7" s="19">
        <v>10.3</v>
      </c>
      <c r="AA7" s="4">
        <f>IF(AND((Z7&gt;0),(Z$4&gt;0)),(Z7/Z$4*100),"")</f>
        <v>15.773353751914243</v>
      </c>
      <c r="AB7" s="19">
        <v>9.8000000000000007</v>
      </c>
      <c r="AC7" s="4">
        <f>IF(AND((AB7&gt;0),(AB$4&gt;0)),(AB7/AB$4*100),"")</f>
        <v>17.531305903398927</v>
      </c>
      <c r="AD7" s="19">
        <v>11.1</v>
      </c>
      <c r="AE7" s="4">
        <f t="shared" ref="AE7" si="45">IF(AND((AD7&gt;0),(AD$4&gt;0)),(AD7/AD$4*100),"")</f>
        <v>16.517857142857142</v>
      </c>
      <c r="AF7" s="19">
        <v>10.6</v>
      </c>
      <c r="AG7" s="4">
        <f t="shared" ref="AG7" si="46">IF(AND((AF7&gt;0),(AF$4&gt;0)),(AF7/AF$4*100),"")</f>
        <v>15.0997150997151</v>
      </c>
      <c r="AH7" s="19">
        <v>9.6999999999999993</v>
      </c>
      <c r="AI7" s="4">
        <f t="shared" ref="AI7" si="47">IF(AND((AH7&gt;0),(AH$4&gt;0)),(AH7/AH$4*100),"")</f>
        <v>16.69535283993115</v>
      </c>
      <c r="AJ7" s="19">
        <v>9.1999999999999993</v>
      </c>
      <c r="AK7" s="4">
        <f t="shared" ref="AK7" si="48">IF(AND((AJ7&gt;0),(AJ$4&gt;0)),(AJ7/AJ$4*100),"")</f>
        <v>17.557251908396946</v>
      </c>
      <c r="AL7" s="19">
        <v>9.1</v>
      </c>
      <c r="AM7" s="4">
        <f t="shared" ref="AM7" si="49">IF(AND((AL7&gt;0),(AL$4&gt;0)),(AL7/AL$4*100),"")</f>
        <v>16.396396396396394</v>
      </c>
      <c r="AN7" s="19">
        <v>9.6</v>
      </c>
      <c r="AO7" s="4">
        <f t="shared" ref="AO7" si="50">IF(AND((AN7&gt;0),(AN$4&gt;0)),(AN7/AN$4*100),"")</f>
        <v>16.666666666666664</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20</v>
      </c>
      <c r="BM7" s="31">
        <f t="shared" si="17"/>
        <v>8.4</v>
      </c>
      <c r="BN7" s="32" t="str">
        <f t="shared" si="18"/>
        <v>–</v>
      </c>
      <c r="BO7" s="33">
        <f t="shared" si="19"/>
        <v>11.1</v>
      </c>
      <c r="BP7" s="34">
        <f t="shared" si="20"/>
        <v>13.444108761329304</v>
      </c>
      <c r="BQ7" s="35" t="str">
        <f t="shared" si="41"/>
        <v>–</v>
      </c>
      <c r="BR7" s="36">
        <f t="shared" si="21"/>
        <v>18.181818181818183</v>
      </c>
      <c r="BS7" s="37">
        <f t="shared" si="22"/>
        <v>9.384999999999998</v>
      </c>
      <c r="BT7" s="38">
        <f t="shared" si="42"/>
        <v>15.648436274097822</v>
      </c>
      <c r="BU7" s="32">
        <f t="shared" si="23"/>
        <v>0.75343074979512359</v>
      </c>
      <c r="BV7" s="39">
        <f t="shared" si="43"/>
        <v>1.3985259935485053</v>
      </c>
      <c r="BW7" s="32">
        <f t="shared" si="24"/>
        <v>8.9</v>
      </c>
      <c r="BX7" s="35">
        <f t="shared" si="44"/>
        <v>13.444108761329304</v>
      </c>
    </row>
    <row r="8" spans="1:76" ht="16.5" customHeight="1" x14ac:dyDescent="0.2">
      <c r="A8" s="10" t="s">
        <v>22</v>
      </c>
      <c r="B8" s="19">
        <v>22.9</v>
      </c>
      <c r="C8" s="4">
        <f>IF(AND((B8&gt;0),(B$4&gt;0)),(B8/B$4*100),"")</f>
        <v>34.592145015105736</v>
      </c>
      <c r="D8" s="19">
        <v>22.6</v>
      </c>
      <c r="E8" s="4">
        <f>IF(AND((D8&gt;0),(D$4&gt;0)),(D8/D$4*100),"")</f>
        <v>37.479270315091213</v>
      </c>
      <c r="F8" s="19">
        <v>16.2</v>
      </c>
      <c r="G8" s="4">
        <f>IF(AND((F8&gt;0),(F$4&gt;0)),(F8/F$4*100),"")</f>
        <v>34.249471458773783</v>
      </c>
      <c r="H8" s="19">
        <v>22.7</v>
      </c>
      <c r="I8" s="4">
        <f>IF(AND((H8&gt;0),(H$4&gt;0)),(H8/H$4*100),"")</f>
        <v>40.248226950354606</v>
      </c>
      <c r="J8" s="19">
        <v>21</v>
      </c>
      <c r="K8" s="4">
        <f>IF(AND((J8&gt;0),(J$4&gt;0)),(J8/J$4*100),"")</f>
        <v>37.567084078711986</v>
      </c>
      <c r="L8" s="19">
        <v>21.7</v>
      </c>
      <c r="M8" s="4">
        <f>IF(AND((L8&gt;0),(L$4&gt;0)),(L8/L$4*100),"")</f>
        <v>33.748055987558324</v>
      </c>
      <c r="N8" s="19">
        <v>21.9</v>
      </c>
      <c r="O8" s="4">
        <f>IF(AND((N8&gt;0),(N$4&gt;0)),(N8/N$4*100),"")</f>
        <v>32.396449704142007</v>
      </c>
      <c r="P8" s="19">
        <v>24.3</v>
      </c>
      <c r="Q8" s="4">
        <f>IF(AND((P8&gt;0),(P$4&gt;0)),(P8/P$4*100),"")</f>
        <v>35.946745562130182</v>
      </c>
      <c r="R8" s="19">
        <v>16.5</v>
      </c>
      <c r="S8" s="4">
        <f>IF(AND((R8&gt;0),(R$4&gt;0)),(R8/R$4*100),"")</f>
        <v>26.655896607431341</v>
      </c>
      <c r="T8" s="19">
        <v>25.6</v>
      </c>
      <c r="U8" s="4">
        <f>IF(AND((T8&gt;0),(T$4&gt;0)),(T8/T$4*100),"")</f>
        <v>39.024390243902445</v>
      </c>
      <c r="V8" s="19">
        <v>18.7</v>
      </c>
      <c r="W8" s="4">
        <f>IF(AND((V8&gt;0),(V$4&gt;0)),(V8/V$4*100),"")</f>
        <v>33.512544802867382</v>
      </c>
      <c r="X8" s="19">
        <v>19.5</v>
      </c>
      <c r="Y8" s="4">
        <f>IF(AND((X8&gt;0),(X$4&gt;0)),(X8/X$4*100),"")</f>
        <v>35.135135135135137</v>
      </c>
      <c r="Z8" s="19">
        <v>22.1</v>
      </c>
      <c r="AA8" s="4">
        <f>IF(AND((Z8&gt;0),(Z$4&gt;0)),(Z8/Z$4*100),"")</f>
        <v>33.843797856049008</v>
      </c>
      <c r="AB8" s="19">
        <v>23.8</v>
      </c>
      <c r="AC8" s="4">
        <f>IF(AND((AB8&gt;0),(AB$4&gt;0)),(AB8/AB$4*100),"")</f>
        <v>42.57602862254025</v>
      </c>
      <c r="AD8" s="19">
        <v>28.6</v>
      </c>
      <c r="AE8" s="4">
        <f t="shared" ref="AE8" si="61">IF(AND((AD8&gt;0),(AD$4&gt;0)),(AD8/AD$4*100),"")</f>
        <v>42.55952380952381</v>
      </c>
      <c r="AF8" s="19">
        <v>30</v>
      </c>
      <c r="AG8" s="4">
        <f t="shared" ref="AG8" si="62">IF(AND((AF8&gt;0),(AF$4&gt;0)),(AF8/AF$4*100),"")</f>
        <v>42.735042735042732</v>
      </c>
      <c r="AH8" s="19">
        <v>25</v>
      </c>
      <c r="AI8" s="4">
        <f t="shared" ref="AI8" si="63">IF(AND((AH8&gt;0),(AH$4&gt;0)),(AH8/AH$4*100),"")</f>
        <v>43.029259896729776</v>
      </c>
      <c r="AJ8" s="19">
        <v>18.2</v>
      </c>
      <c r="AK8" s="4">
        <f t="shared" ref="AK8" si="64">IF(AND((AJ8&gt;0),(AJ$4&gt;0)),(AJ8/AJ$4*100),"")</f>
        <v>34.732824427480921</v>
      </c>
      <c r="AL8" s="19">
        <v>18.600000000000001</v>
      </c>
      <c r="AM8" s="4">
        <f t="shared" ref="AM8" si="65">IF(AND((AL8&gt;0),(AL$4&gt;0)),(AL8/AL$4*100),"")</f>
        <v>33.513513513513516</v>
      </c>
      <c r="AN8" s="19">
        <v>22.9</v>
      </c>
      <c r="AO8" s="4">
        <f t="shared" ref="AO8" si="66">IF(AND((AN8&gt;0),(AN$4&gt;0)),(AN8/AN$4*100),"")</f>
        <v>39.756944444444443</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20</v>
      </c>
      <c r="BM8" s="31">
        <f t="shared" si="17"/>
        <v>16.2</v>
      </c>
      <c r="BN8" s="32" t="str">
        <f t="shared" si="18"/>
        <v>–</v>
      </c>
      <c r="BO8" s="33">
        <f t="shared" si="19"/>
        <v>30</v>
      </c>
      <c r="BP8" s="34">
        <f t="shared" si="20"/>
        <v>26.655896607431341</v>
      </c>
      <c r="BQ8" s="35" t="str">
        <f t="shared" si="41"/>
        <v>–</v>
      </c>
      <c r="BR8" s="36">
        <f t="shared" si="21"/>
        <v>43.029259896729776</v>
      </c>
      <c r="BS8" s="37">
        <f t="shared" si="22"/>
        <v>22.14</v>
      </c>
      <c r="BT8" s="38">
        <f t="shared" si="42"/>
        <v>36.665117558326429</v>
      </c>
      <c r="BU8" s="32">
        <f t="shared" si="23"/>
        <v>3.6147941631724017</v>
      </c>
      <c r="BV8" s="39">
        <f t="shared" si="43"/>
        <v>4.2793228944891366</v>
      </c>
      <c r="BW8" s="32">
        <f t="shared" si="24"/>
        <v>22.9</v>
      </c>
      <c r="BX8" s="35">
        <f t="shared" si="44"/>
        <v>34.592145015105736</v>
      </c>
    </row>
    <row r="9" spans="1:76" ht="16.5" customHeight="1" x14ac:dyDescent="0.2">
      <c r="A9" s="10" t="s">
        <v>24</v>
      </c>
      <c r="B9" s="19">
        <v>6.7</v>
      </c>
      <c r="C9" s="4">
        <f>IF(AND((B9&gt;0),(B$4&gt;0)),(B9/B$4*100),"")</f>
        <v>10.120845921450151</v>
      </c>
      <c r="D9" s="19">
        <v>7.2</v>
      </c>
      <c r="E9" s="4">
        <f>IF(AND((D9&gt;0),(D$4&gt;0)),(D9/D$4*100),"")</f>
        <v>11.940298507462687</v>
      </c>
      <c r="F9" s="19">
        <v>5.8</v>
      </c>
      <c r="G9" s="4">
        <f>IF(AND((F9&gt;0),(F$4&gt;0)),(F9/F$4*100),"")</f>
        <v>12.26215644820296</v>
      </c>
      <c r="H9" s="19">
        <v>6.7</v>
      </c>
      <c r="I9" s="4">
        <f>IF(AND((H9&gt;0),(H$4&gt;0)),(H9/H$4*100),"")</f>
        <v>11.879432624113475</v>
      </c>
      <c r="J9" s="19">
        <v>6.9</v>
      </c>
      <c r="K9" s="4">
        <f>IF(AND((J9&gt;0),(J$4&gt;0)),(J9/J$4*100),"")</f>
        <v>12.343470483005367</v>
      </c>
      <c r="L9" s="19">
        <v>7.3</v>
      </c>
      <c r="M9" s="4">
        <f>IF(AND((L9&gt;0),(L$4&gt;0)),(L9/L$4*100),"")</f>
        <v>11.353032659409021</v>
      </c>
      <c r="N9" s="19">
        <v>6.7</v>
      </c>
      <c r="O9" s="4">
        <f>IF(AND((N9&gt;0),(N$4&gt;0)),(N9/N$4*100),"")</f>
        <v>9.9112426035502956</v>
      </c>
      <c r="P9" s="19">
        <v>6.9</v>
      </c>
      <c r="Q9" s="4">
        <f>IF(AND((P9&gt;0),(P$4&gt;0)),(P9/P$4*100),"")</f>
        <v>10.207100591715976</v>
      </c>
      <c r="R9" s="19">
        <v>8</v>
      </c>
      <c r="S9" s="4">
        <f>IF(AND((R9&gt;0),(R$4&gt;0)),(R9/R$4*100),"")</f>
        <v>12.924071082390952</v>
      </c>
      <c r="T9" s="19">
        <v>7.5</v>
      </c>
      <c r="U9" s="4">
        <f>IF(AND((T9&gt;0),(T$4&gt;0)),(T9/T$4*100),"")</f>
        <v>11.432926829268293</v>
      </c>
      <c r="V9" s="19">
        <v>6.5</v>
      </c>
      <c r="W9" s="4">
        <f>IF(AND((V9&gt;0),(V$4&gt;0)),(V9/V$4*100),"")</f>
        <v>11.648745519713263</v>
      </c>
      <c r="X9" s="19">
        <v>5.9</v>
      </c>
      <c r="Y9" s="4">
        <f>IF(AND((X9&gt;0),(X$4&gt;0)),(X9/X$4*100),"")</f>
        <v>10.630630630630632</v>
      </c>
      <c r="Z9" s="19">
        <v>6.7</v>
      </c>
      <c r="AA9" s="4">
        <f>IF(AND((Z9&gt;0),(Z$4&gt;0)),(Z9/Z$4*100),"")</f>
        <v>10.260336906584994</v>
      </c>
      <c r="AB9" s="19">
        <v>7.3</v>
      </c>
      <c r="AC9" s="4">
        <f>IF(AND((AB9&gt;0),(AB$4&gt;0)),(AB9/AB$4*100),"")</f>
        <v>13.059033989266547</v>
      </c>
      <c r="AD9" s="19">
        <v>7.8</v>
      </c>
      <c r="AE9" s="4">
        <f t="shared" ref="AE9" si="77">IF(AND((AD9&gt;0),(AD$4&gt;0)),(AD9/AD$4*100),"")</f>
        <v>11.607142857142856</v>
      </c>
      <c r="AF9" s="19">
        <v>7.6</v>
      </c>
      <c r="AG9" s="4">
        <f t="shared" ref="AG9" si="78">IF(AND((AF9&gt;0),(AF$4&gt;0)),(AF9/AF$4*100),"")</f>
        <v>10.826210826210826</v>
      </c>
      <c r="AH9" s="19">
        <v>7.4</v>
      </c>
      <c r="AI9" s="4">
        <f t="shared" ref="AI9" si="79">IF(AND((AH9&gt;0),(AH$4&gt;0)),(AH9/AH$4*100),"")</f>
        <v>12.736660929432015</v>
      </c>
      <c r="AJ9" s="19">
        <v>6.7</v>
      </c>
      <c r="AK9" s="4">
        <f t="shared" ref="AK9" si="80">IF(AND((AJ9&gt;0),(AJ$4&gt;0)),(AJ9/AJ$4*100),"")</f>
        <v>12.786259541984734</v>
      </c>
      <c r="AL9" s="19">
        <v>6</v>
      </c>
      <c r="AM9" s="4">
        <f t="shared" ref="AM9" si="81">IF(AND((AL9&gt;0),(AL$4&gt;0)),(AL9/AL$4*100),"")</f>
        <v>10.810810810810811</v>
      </c>
      <c r="AN9" s="19">
        <v>7.4</v>
      </c>
      <c r="AO9" s="4">
        <f t="shared" ref="AO9" si="82">IF(AND((AN9&gt;0),(AN$4&gt;0)),(AN9/AN$4*100),"")</f>
        <v>12.847222222222223</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20</v>
      </c>
      <c r="BM9" s="31">
        <f t="shared" si="17"/>
        <v>5.8</v>
      </c>
      <c r="BN9" s="32" t="str">
        <f t="shared" si="18"/>
        <v>–</v>
      </c>
      <c r="BO9" s="33">
        <f t="shared" si="19"/>
        <v>8</v>
      </c>
      <c r="BP9" s="34">
        <f t="shared" si="20"/>
        <v>9.9112426035502956</v>
      </c>
      <c r="BQ9" s="35" t="str">
        <f t="shared" si="41"/>
        <v>–</v>
      </c>
      <c r="BR9" s="36">
        <f t="shared" si="21"/>
        <v>13.059033989266547</v>
      </c>
      <c r="BS9" s="37">
        <f t="shared" si="22"/>
        <v>6.95</v>
      </c>
      <c r="BT9" s="38">
        <f t="shared" si="42"/>
        <v>11.579381599228402</v>
      </c>
      <c r="BU9" s="32">
        <f t="shared" si="23"/>
        <v>0.61172749350980571</v>
      </c>
      <c r="BV9" s="39">
        <f t="shared" si="43"/>
        <v>1.0346762591363239</v>
      </c>
      <c r="BW9" s="32">
        <f t="shared" si="24"/>
        <v>6.7</v>
      </c>
      <c r="BX9" s="35">
        <f t="shared" si="44"/>
        <v>10.120845921450151</v>
      </c>
    </row>
    <row r="10" spans="1:76" ht="16.5" customHeight="1" x14ac:dyDescent="0.2">
      <c r="A10" s="10" t="s">
        <v>23</v>
      </c>
      <c r="B10" s="19">
        <v>50.6</v>
      </c>
      <c r="C10" s="4">
        <f>IF(AND((B10&gt;0),(B$4&gt;0)),(B10/B$4*100),"")</f>
        <v>76.435045317220542</v>
      </c>
      <c r="D10" s="19">
        <v>53.8</v>
      </c>
      <c r="E10" s="4">
        <f>IF(AND((D10&gt;0),(D$4&gt;0)),(D10/D$4*100),"")</f>
        <v>89.220563847429517</v>
      </c>
      <c r="F10" s="19">
        <v>41.1</v>
      </c>
      <c r="G10" s="4">
        <f>IF(AND((F10&gt;0),(F$4&gt;0)),(F10/F$4*100),"")</f>
        <v>86.892177589852011</v>
      </c>
      <c r="H10" s="19">
        <v>53.6</v>
      </c>
      <c r="I10" s="4">
        <f>IF(AND((H10&gt;0),(H$4&gt;0)),(H10/H$4*100),"")</f>
        <v>95.035460992907801</v>
      </c>
      <c r="J10" s="19">
        <v>49.8</v>
      </c>
      <c r="K10" s="4">
        <f>IF(AND((J10&gt;0),(J$4&gt;0)),(J10/J$4*100),"")</f>
        <v>89.087656529516991</v>
      </c>
      <c r="L10" s="19"/>
      <c r="M10" s="4" t="str">
        <f>IF(AND((L10&gt;0),(L$4&gt;0)),(L10/L$4*100),"")</f>
        <v/>
      </c>
      <c r="N10" s="19">
        <v>56.2</v>
      </c>
      <c r="O10" s="4">
        <f>IF(AND((N10&gt;0),(N$4&gt;0)),(N10/N$4*100),"")</f>
        <v>83.136094674556233</v>
      </c>
      <c r="P10" s="19">
        <v>52.5</v>
      </c>
      <c r="Q10" s="4">
        <f>IF(AND((P10&gt;0),(P$4&gt;0)),(P10/P$4*100),"")</f>
        <v>77.662721893491124</v>
      </c>
      <c r="R10" s="19">
        <v>46.5</v>
      </c>
      <c r="S10" s="4">
        <f>IF(AND((R10&gt;0),(R$4&gt;0)),(R10/R$4*100),"")</f>
        <v>75.121163166397423</v>
      </c>
      <c r="T10" s="19">
        <v>53.8</v>
      </c>
      <c r="U10" s="4">
        <f>IF(AND((T10&gt;0),(T$4&gt;0)),(T10/T$4*100),"")</f>
        <v>82.012195121951223</v>
      </c>
      <c r="V10" s="19">
        <v>41</v>
      </c>
      <c r="W10" s="4">
        <f>IF(AND((V10&gt;0),(V$4&gt;0)),(V10/V$4*100),"")</f>
        <v>73.476702508960585</v>
      </c>
      <c r="X10" s="19">
        <v>45</v>
      </c>
      <c r="Y10" s="4">
        <f>IF(AND((X10&gt;0),(X$4&gt;0)),(X10/X$4*100),"")</f>
        <v>81.081081081081081</v>
      </c>
      <c r="Z10" s="19">
        <v>49.9</v>
      </c>
      <c r="AA10" s="4">
        <f>IF(AND((Z10&gt;0),(Z$4&gt;0)),(Z10/Z$4*100),"")</f>
        <v>76.416539050535988</v>
      </c>
      <c r="AB10" s="19">
        <v>47</v>
      </c>
      <c r="AC10" s="4">
        <f>IF(AND((AB10&gt;0),(AB$4&gt;0)),(AB10/AB$4*100),"")</f>
        <v>84.078711985688741</v>
      </c>
      <c r="AD10" s="19">
        <v>61.8</v>
      </c>
      <c r="AE10" s="4">
        <f t="shared" ref="AE10" si="93">IF(AND((AD10&gt;0),(AD$4&gt;0)),(AD10/AD$4*100),"")</f>
        <v>91.964285714285708</v>
      </c>
      <c r="AF10" s="19"/>
      <c r="AG10" s="4" t="str">
        <f t="shared" ref="AG10" si="94">IF(AND((AF10&gt;0),(AF$4&gt;0)),(AF10/AF$4*100),"")</f>
        <v/>
      </c>
      <c r="AH10" s="19">
        <v>53</v>
      </c>
      <c r="AI10" s="4">
        <f t="shared" ref="AI10" si="95">IF(AND((AH10&gt;0),(AH$4&gt;0)),(AH10/AH$4*100),"")</f>
        <v>91.222030981067121</v>
      </c>
      <c r="AJ10" s="19">
        <v>42.5</v>
      </c>
      <c r="AK10" s="4">
        <f t="shared" ref="AK10" si="96">IF(AND((AJ10&gt;0),(AJ$4&gt;0)),(AJ10/AJ$4*100),"")</f>
        <v>81.106870229007626</v>
      </c>
      <c r="AL10" s="19">
        <v>41.5</v>
      </c>
      <c r="AM10" s="4">
        <f t="shared" ref="AM10" si="97">IF(AND((AL10&gt;0),(AL$4&gt;0)),(AL10/AL$4*100),"")</f>
        <v>74.774774774774784</v>
      </c>
      <c r="AN10" s="19">
        <v>51.6</v>
      </c>
      <c r="AO10" s="4">
        <f t="shared" ref="AO10" si="98">IF(AND((AN10&gt;0),(AN$4&gt;0)),(AN10/AN$4*100),"")</f>
        <v>89.583333333333343</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18</v>
      </c>
      <c r="BM10" s="31">
        <f t="shared" si="17"/>
        <v>41</v>
      </c>
      <c r="BN10" s="32" t="str">
        <f t="shared" si="18"/>
        <v>–</v>
      </c>
      <c r="BO10" s="33">
        <f t="shared" si="19"/>
        <v>61.8</v>
      </c>
      <c r="BP10" s="34">
        <f t="shared" si="20"/>
        <v>73.476702508960585</v>
      </c>
      <c r="BQ10" s="35" t="str">
        <f t="shared" si="41"/>
        <v>–</v>
      </c>
      <c r="BR10" s="36">
        <f t="shared" si="21"/>
        <v>95.035460992907801</v>
      </c>
      <c r="BS10" s="37">
        <f t="shared" si="22"/>
        <v>49.511111111111106</v>
      </c>
      <c r="BT10" s="38">
        <f t="shared" si="42"/>
        <v>83.239300488447668</v>
      </c>
      <c r="BU10" s="32">
        <f t="shared" si="23"/>
        <v>5.782314709412895</v>
      </c>
      <c r="BV10" s="39">
        <f t="shared" si="43"/>
        <v>6.733589547987739</v>
      </c>
      <c r="BW10" s="32">
        <f t="shared" si="24"/>
        <v>50.6</v>
      </c>
      <c r="BX10" s="35">
        <f t="shared" si="44"/>
        <v>76.435045317220542</v>
      </c>
    </row>
    <row r="11" spans="1:76" ht="16.5" customHeight="1" x14ac:dyDescent="0.2">
      <c r="A11" s="10" t="s">
        <v>44</v>
      </c>
      <c r="B11" s="68">
        <f>IF(AND((B10&gt;0),(B3&gt;0)),(B10/B3),"")</f>
        <v>0.18136200716845879</v>
      </c>
      <c r="C11" s="4" t="s">
        <v>3</v>
      </c>
      <c r="D11" s="68">
        <f>IF(AND((D10&gt;0),(D3&gt;0)),(D10/D3),"")</f>
        <v>0.18053691275167785</v>
      </c>
      <c r="E11" s="4" t="s">
        <v>3</v>
      </c>
      <c r="F11" s="68">
        <f>IF(AND((F10&gt;0),(F3&gt;0)),(F10/F3),"")</f>
        <v>0.16181102362204725</v>
      </c>
      <c r="G11" s="4" t="s">
        <v>3</v>
      </c>
      <c r="H11" s="68">
        <f>IF(AND((H10&gt;0),(H3&gt;0)),(H10/H3),"")</f>
        <v>0.19562043795620437</v>
      </c>
      <c r="I11" s="4" t="s">
        <v>3</v>
      </c>
      <c r="J11" s="68">
        <f>IF(AND((J10&gt;0),(J3&gt;0)),(J10/J3),"")</f>
        <v>0.19153846153846152</v>
      </c>
      <c r="K11" s="4" t="s">
        <v>3</v>
      </c>
      <c r="L11" s="68" t="str">
        <f>IF(AND((L10&gt;0),(L3&gt;0)),(L10/L3),"")</f>
        <v/>
      </c>
      <c r="M11" s="4" t="s">
        <v>3</v>
      </c>
      <c r="N11" s="68">
        <f>IF(AND((N10&gt;0),(N3&gt;0)),(N10/N3),"")</f>
        <v>0.18859060402684566</v>
      </c>
      <c r="O11" s="4" t="s">
        <v>3</v>
      </c>
      <c r="P11" s="68">
        <f>IF(AND((P10&gt;0),(P3&gt;0)),(P10/P3),"")</f>
        <v>0.16826923076923078</v>
      </c>
      <c r="Q11" s="4" t="s">
        <v>3</v>
      </c>
      <c r="R11" s="68">
        <f>IF(AND((R10&gt;0),(R3&gt;0)),(R10/R3),"")</f>
        <v>0.1570945945945946</v>
      </c>
      <c r="S11" s="4" t="s">
        <v>3</v>
      </c>
      <c r="T11" s="68">
        <f>IF(AND((T10&gt;0),(T3&gt;0)),(T10/T3),"")</f>
        <v>0.19422382671480143</v>
      </c>
      <c r="U11" s="4" t="s">
        <v>3</v>
      </c>
      <c r="V11" s="68">
        <f>IF(AND((V10&gt;0),(V3&gt;0)),(V10/V3),"")</f>
        <v>0.14487632508833923</v>
      </c>
      <c r="W11" s="4" t="s">
        <v>3</v>
      </c>
      <c r="X11" s="68">
        <f>IF(AND((X10&gt;0),(X3&gt;0)),(X10/X3),"")</f>
        <v>0.16981132075471697</v>
      </c>
      <c r="Y11" s="4" t="s">
        <v>3</v>
      </c>
      <c r="Z11" s="68">
        <f>IF(AND((Z10&gt;0),(Z3&gt;0)),(Z10/Z3),"")</f>
        <v>0.15993589743589742</v>
      </c>
      <c r="AA11" s="4" t="s">
        <v>3</v>
      </c>
      <c r="AB11" s="68">
        <f>IF(AND((AB10&gt;0),(AB3&gt;0)),(AB10/AB3),"")</f>
        <v>0.17343173431734318</v>
      </c>
      <c r="AC11" s="4" t="s">
        <v>3</v>
      </c>
      <c r="AD11" s="68">
        <f t="shared" ref="AD11" si="109">IF(AND((AD10&gt;0),(AD3&gt;0)),(AD10/AD3),"")</f>
        <v>0.20878378378378376</v>
      </c>
      <c r="AE11" s="4" t="s">
        <v>3</v>
      </c>
      <c r="AF11" s="68" t="str">
        <f t="shared" ref="AF11" si="110">IF(AND((AF10&gt;0),(AF3&gt;0)),(AF10/AF3),"")</f>
        <v/>
      </c>
      <c r="AG11" s="4" t="s">
        <v>3</v>
      </c>
      <c r="AH11" s="68">
        <f t="shared" ref="AH11" si="111">IF(AND((AH10&gt;0),(AH3&gt;0)),(AH10/AH3),"")</f>
        <v>0.20622568093385213</v>
      </c>
      <c r="AI11" s="4" t="s">
        <v>3</v>
      </c>
      <c r="AJ11" s="68">
        <f t="shared" ref="AJ11" si="112">IF(AND((AJ10&gt;0),(AJ3&gt;0)),(AJ10/AJ3),"")</f>
        <v>0.16472868217054262</v>
      </c>
      <c r="AK11" s="4" t="s">
        <v>3</v>
      </c>
      <c r="AL11" s="68">
        <f t="shared" ref="AL11" si="113">IF(AND((AL10&gt;0),(AL3&gt;0)),(AL10/AL3),"")</f>
        <v>0.18043478260869567</v>
      </c>
      <c r="AM11" s="4" t="s">
        <v>3</v>
      </c>
      <c r="AN11" s="68">
        <f t="shared" ref="AN11" si="114">IF(AND((AN10&gt;0),(AN3&gt;0)),(AN10/AN3),"")</f>
        <v>0.2</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18</v>
      </c>
      <c r="BM11" s="40">
        <f t="shared" si="17"/>
        <v>0.14487632508833923</v>
      </c>
      <c r="BN11" s="22" t="str">
        <f t="shared" si="18"/>
        <v>–</v>
      </c>
      <c r="BO11" s="41">
        <f t="shared" si="19"/>
        <v>0.20878378378378376</v>
      </c>
      <c r="BP11" s="24" t="str">
        <f t="shared" si="20"/>
        <v/>
      </c>
      <c r="BQ11" s="6" t="s">
        <v>3</v>
      </c>
      <c r="BR11" s="26" t="str">
        <f t="shared" si="21"/>
        <v/>
      </c>
      <c r="BS11" s="42">
        <f t="shared" si="22"/>
        <v>0.1792930725686385</v>
      </c>
      <c r="BT11" s="28" t="s">
        <v>3</v>
      </c>
      <c r="BU11" s="43">
        <f t="shared" si="23"/>
        <v>1.8104909949746464E-2</v>
      </c>
      <c r="BV11" s="29" t="s">
        <v>3</v>
      </c>
      <c r="BW11" s="43">
        <f t="shared" si="24"/>
        <v>0.18136200716845879</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73</v>
      </c>
      <c r="B13" s="19">
        <v>31.4</v>
      </c>
      <c r="C13" s="4">
        <f t="shared" ref="C13:C20" si="125">IF(AND((B13&gt;0),(B$4&gt;0)),(B13/B$4*100),"")</f>
        <v>47.432024169184281</v>
      </c>
      <c r="D13" s="19">
        <v>26.9</v>
      </c>
      <c r="E13" s="4">
        <f t="shared" ref="E13:E20" si="126">IF(AND((D13&gt;0),(D$4&gt;0)),(D13/D$4*100),"")</f>
        <v>44.610281923714759</v>
      </c>
      <c r="F13" s="19">
        <v>14.9</v>
      </c>
      <c r="G13" s="4">
        <f t="shared" ref="G13:G20" si="127">IF(AND((F13&gt;0),(F$4&gt;0)),(F13/F$4*100),"")</f>
        <v>31.501057082452434</v>
      </c>
      <c r="H13" s="19">
        <v>24.3</v>
      </c>
      <c r="I13" s="4">
        <f t="shared" ref="I13:I20" si="128">IF(AND((H13&gt;0),(H$4&gt;0)),(H13/H$4*100),"")</f>
        <v>43.085106382978729</v>
      </c>
      <c r="J13" s="19">
        <v>20.8</v>
      </c>
      <c r="K13" s="4">
        <f t="shared" ref="K13:K20" si="129">IF(AND((J13&gt;0),(J$4&gt;0)),(J13/J$4*100),"")</f>
        <v>37.209302325581397</v>
      </c>
      <c r="L13" s="19">
        <v>28.3</v>
      </c>
      <c r="M13" s="4">
        <f t="shared" ref="M13:M20" si="130">IF(AND((L13&gt;0),(L$4&gt;0)),(L13/L$4*100),"")</f>
        <v>44.012441679626754</v>
      </c>
      <c r="N13" s="19">
        <v>27.2</v>
      </c>
      <c r="O13" s="4">
        <f t="shared" ref="O13:O20" si="131">IF(AND((N13&gt;0),(N$4&gt;0)),(N13/N$4*100),"")</f>
        <v>40.236686390532547</v>
      </c>
      <c r="P13" s="19">
        <v>29.2</v>
      </c>
      <c r="Q13" s="4">
        <f t="shared" ref="Q13:Q20" si="132">IF(AND((P13&gt;0),(P$4&gt;0)),(P13/P$4*100),"")</f>
        <v>43.19526627218935</v>
      </c>
      <c r="R13" s="19">
        <v>20.8</v>
      </c>
      <c r="S13" s="4">
        <f t="shared" ref="S13:S20" si="133">IF(AND((R13&gt;0),(R$4&gt;0)),(R13/R$4*100),"")</f>
        <v>33.602584814216478</v>
      </c>
      <c r="T13" s="19">
        <v>24.3</v>
      </c>
      <c r="U13" s="4">
        <f t="shared" ref="U13:U20" si="134">IF(AND((T13&gt;0),(T$4&gt;0)),(T13/T$4*100),"")</f>
        <v>37.042682926829272</v>
      </c>
      <c r="V13" s="19">
        <v>27.4</v>
      </c>
      <c r="W13" s="4">
        <f t="shared" ref="W13:W20" si="135">IF(AND((V13&gt;0),(V$4&gt;0)),(V13/V$4*100),"")</f>
        <v>49.103942652329749</v>
      </c>
      <c r="X13" s="19">
        <v>21.3</v>
      </c>
      <c r="Y13" s="4">
        <f t="shared" ref="Y13:Y20" si="136">IF(AND((X13&gt;0),(X$4&gt;0)),(X13/X$4*100),"")</f>
        <v>38.378378378378379</v>
      </c>
      <c r="Z13" s="19">
        <v>27.4</v>
      </c>
      <c r="AA13" s="4">
        <f t="shared" ref="AA13:AA20" si="137">IF(AND((Z13&gt;0),(Z$4&gt;0)),(Z13/Z$4*100),"")</f>
        <v>41.960183767228173</v>
      </c>
      <c r="AB13" s="19">
        <v>25.5</v>
      </c>
      <c r="AC13" s="4">
        <f t="shared" ref="AC13:AC20" si="138">IF(AND((AB13&gt;0),(AB$4&gt;0)),(AB13/AB$4*100),"")</f>
        <v>45.617173524150267</v>
      </c>
      <c r="AD13" s="19">
        <v>32.299999999999997</v>
      </c>
      <c r="AE13" s="4">
        <f t="shared" ref="AE13:AE20" si="139">IF(AND((AD13&gt;0),(AD$4&gt;0)),(AD13/AD$4*100),"")</f>
        <v>48.06547619047619</v>
      </c>
      <c r="AF13" s="19">
        <v>28.3</v>
      </c>
      <c r="AG13" s="4">
        <f t="shared" ref="AG13:AG20" si="140">IF(AND((AF13&gt;0),(AF$4&gt;0)),(AF13/AF$4*100),"")</f>
        <v>40.313390313390315</v>
      </c>
      <c r="AH13" s="19">
        <v>20.100000000000001</v>
      </c>
      <c r="AI13" s="4">
        <f t="shared" ref="AI13:AI20" si="141">IF(AND((AH13&gt;0),(AH$4&gt;0)),(AH13/AH$4*100),"")</f>
        <v>34.595524956970742</v>
      </c>
      <c r="AJ13" s="19">
        <v>11.8</v>
      </c>
      <c r="AK13" s="4">
        <f t="shared" ref="AK13:AK20" si="142">IF(AND((AJ13&gt;0),(AJ$4&gt;0)),(AJ13/AJ$4*100),"")</f>
        <v>22.519083969465651</v>
      </c>
      <c r="AL13" s="19">
        <v>25.7</v>
      </c>
      <c r="AM13" s="4">
        <f t="shared" ref="AM13:AM20" si="143">IF(AND((AL13&gt;0),(AL$4&gt;0)),(AL13/AL$4*100),"")</f>
        <v>46.306306306306304</v>
      </c>
      <c r="AN13" s="19">
        <v>22.2</v>
      </c>
      <c r="AO13" s="4">
        <f t="shared" ref="AO13:AO20" si="144">IF(AND((AN13&gt;0),(AN$4&gt;0)),(AN13/AN$4*100),"")</f>
        <v>38.541666666666664</v>
      </c>
      <c r="AP13" s="19"/>
      <c r="AQ13" s="4" t="str">
        <f t="shared" ref="AQ13:AQ20" si="145">IF(AND((AP13&gt;0),(AP$4&gt;0)),(AP13/AP$4*100),"")</f>
        <v/>
      </c>
      <c r="AR13" s="19"/>
      <c r="AS13" s="4" t="str">
        <f t="shared" ref="AS13:AS20" si="146">IF(AND((AR13&gt;0),(AR$4&gt;0)),(AR13/AR$4*100),"")</f>
        <v/>
      </c>
      <c r="AT13" s="19"/>
      <c r="AU13" s="4" t="str">
        <f t="shared" ref="AU13:AU20" si="147">IF(AND((AT13&gt;0),(AT$4&gt;0)),(AT13/AT$4*100),"")</f>
        <v/>
      </c>
      <c r="AV13" s="19"/>
      <c r="AW13" s="4" t="str">
        <f t="shared" ref="AW13:AW20" si="148">IF(AND((AV13&gt;0),(AV$4&gt;0)),(AV13/AV$4*100),"")</f>
        <v/>
      </c>
      <c r="AX13" s="19"/>
      <c r="AY13" s="4" t="str">
        <f t="shared" ref="AY13:AY20" si="149">IF(AND((AX13&gt;0),(AX$4&gt;0)),(AX13/AX$4*100),"")</f>
        <v/>
      </c>
      <c r="AZ13" s="19"/>
      <c r="BA13" s="4" t="str">
        <f t="shared" ref="BA13:BA20" si="150">IF(AND((AZ13&gt;0),(AZ$4&gt;0)),(AZ13/AZ$4*100),"")</f>
        <v/>
      </c>
      <c r="BB13" s="19"/>
      <c r="BC13" s="4" t="str">
        <f t="shared" ref="BC13:BC20" si="151">IF(AND((BB13&gt;0),(BB$4&gt;0)),(BB13/BB$4*100),"")</f>
        <v/>
      </c>
      <c r="BD13" s="19"/>
      <c r="BE13" s="4" t="str">
        <f t="shared" ref="BE13:BE20" si="152">IF(AND((BD13&gt;0),(BD$4&gt;0)),(BD13/BD$4*100),"")</f>
        <v/>
      </c>
      <c r="BF13" s="19"/>
      <c r="BG13" s="4" t="str">
        <f t="shared" ref="BG13:BG20" si="153">IF(AND((BF13&gt;0),(BF$4&gt;0)),(BF13/BF$4*100),"")</f>
        <v/>
      </c>
      <c r="BH13" s="19"/>
      <c r="BI13" s="4" t="str">
        <f t="shared" ref="BI13:BI20" si="154">IF(AND((BH13&gt;0),(BH$4&gt;0)),(BH13/BH$4*100),"")</f>
        <v/>
      </c>
      <c r="BK13" s="57" t="s">
        <v>32</v>
      </c>
      <c r="BL13" s="30">
        <f t="shared" si="16"/>
        <v>20</v>
      </c>
      <c r="BM13" s="31">
        <f t="shared" si="17"/>
        <v>11.8</v>
      </c>
      <c r="BN13" s="32" t="str">
        <f t="shared" si="18"/>
        <v>–</v>
      </c>
      <c r="BO13" s="33">
        <f t="shared" si="19"/>
        <v>32.299999999999997</v>
      </c>
      <c r="BP13" s="34">
        <f t="shared" si="20"/>
        <v>22.519083969465651</v>
      </c>
      <c r="BQ13" s="35" t="str">
        <f t="shared" si="41"/>
        <v>–</v>
      </c>
      <c r="BR13" s="36">
        <f t="shared" si="21"/>
        <v>49.103942652329749</v>
      </c>
      <c r="BS13" s="37">
        <f t="shared" si="22"/>
        <v>24.505000000000003</v>
      </c>
      <c r="BT13" s="38">
        <f t="shared" si="42"/>
        <v>40.366428034633422</v>
      </c>
      <c r="BU13" s="32">
        <f t="shared" si="23"/>
        <v>5.1683729497171891</v>
      </c>
      <c r="BV13" s="39">
        <f t="shared" si="43"/>
        <v>6.4974642698606733</v>
      </c>
      <c r="BW13" s="32">
        <f t="shared" si="24"/>
        <v>31.4</v>
      </c>
      <c r="BX13" s="35">
        <f t="shared" si="44"/>
        <v>47.432024169184281</v>
      </c>
    </row>
    <row r="14" spans="1:76" ht="16.5" customHeight="1" x14ac:dyDescent="0.2">
      <c r="A14" s="10" t="s">
        <v>76</v>
      </c>
      <c r="B14" s="19">
        <v>33</v>
      </c>
      <c r="C14" s="4">
        <f t="shared" si="125"/>
        <v>49.848942598187307</v>
      </c>
      <c r="D14" s="19">
        <v>27.6</v>
      </c>
      <c r="E14" s="4">
        <f t="shared" si="126"/>
        <v>45.771144278606968</v>
      </c>
      <c r="F14" s="19">
        <v>24.6</v>
      </c>
      <c r="G14" s="4">
        <f t="shared" si="127"/>
        <v>52.008456659619462</v>
      </c>
      <c r="H14" s="19">
        <v>27.6</v>
      </c>
      <c r="I14" s="4">
        <f t="shared" si="128"/>
        <v>48.936170212765958</v>
      </c>
      <c r="J14" s="19">
        <v>24.4</v>
      </c>
      <c r="K14" s="4">
        <f t="shared" si="129"/>
        <v>43.649373881932021</v>
      </c>
      <c r="L14" s="19">
        <v>28.2</v>
      </c>
      <c r="M14" s="4">
        <f t="shared" si="130"/>
        <v>43.856920684292376</v>
      </c>
      <c r="N14" s="19">
        <v>30.8</v>
      </c>
      <c r="O14" s="4">
        <f t="shared" si="131"/>
        <v>45.562130177514796</v>
      </c>
      <c r="P14" s="19">
        <v>28.7</v>
      </c>
      <c r="Q14" s="4">
        <f t="shared" si="132"/>
        <v>42.455621301775146</v>
      </c>
      <c r="R14" s="19">
        <v>20.100000000000001</v>
      </c>
      <c r="S14" s="4">
        <f t="shared" si="133"/>
        <v>32.471728594507269</v>
      </c>
      <c r="T14" s="19">
        <v>29.8</v>
      </c>
      <c r="U14" s="4">
        <f t="shared" si="134"/>
        <v>45.426829268292693</v>
      </c>
      <c r="V14" s="19">
        <v>23.2</v>
      </c>
      <c r="W14" s="4">
        <f t="shared" si="135"/>
        <v>41.577060931899638</v>
      </c>
      <c r="X14" s="19">
        <v>26.1</v>
      </c>
      <c r="Y14" s="4">
        <f t="shared" si="136"/>
        <v>47.027027027027032</v>
      </c>
      <c r="Z14" s="19">
        <v>26.1</v>
      </c>
      <c r="AA14" s="4">
        <f t="shared" si="137"/>
        <v>39.969372128637062</v>
      </c>
      <c r="AB14" s="19">
        <v>27.9</v>
      </c>
      <c r="AC14" s="4">
        <f t="shared" si="138"/>
        <v>49.910554561717355</v>
      </c>
      <c r="AD14" s="19">
        <v>26</v>
      </c>
      <c r="AE14" s="4">
        <f t="shared" si="139"/>
        <v>38.69047619047619</v>
      </c>
      <c r="AF14" s="19">
        <v>32.299999999999997</v>
      </c>
      <c r="AG14" s="4">
        <f t="shared" si="140"/>
        <v>46.011396011396002</v>
      </c>
      <c r="AH14" s="19">
        <v>25.3</v>
      </c>
      <c r="AI14" s="4">
        <f t="shared" si="141"/>
        <v>43.545611015490529</v>
      </c>
      <c r="AJ14" s="19">
        <v>21.6</v>
      </c>
      <c r="AK14" s="4">
        <f t="shared" si="142"/>
        <v>41.221374045801525</v>
      </c>
      <c r="AL14" s="19">
        <v>24.7</v>
      </c>
      <c r="AM14" s="4">
        <f t="shared" si="143"/>
        <v>44.504504504504503</v>
      </c>
      <c r="AN14" s="19">
        <v>25.3</v>
      </c>
      <c r="AO14" s="4">
        <f t="shared" si="144"/>
        <v>43.923611111111107</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35</v>
      </c>
      <c r="BL14" s="30">
        <f t="shared" si="16"/>
        <v>20</v>
      </c>
      <c r="BM14" s="31">
        <f t="shared" si="17"/>
        <v>20.100000000000001</v>
      </c>
      <c r="BN14" s="32" t="str">
        <f t="shared" si="18"/>
        <v>–</v>
      </c>
      <c r="BO14" s="33">
        <f t="shared" si="19"/>
        <v>33</v>
      </c>
      <c r="BP14" s="34">
        <f t="shared" si="20"/>
        <v>32.471728594507269</v>
      </c>
      <c r="BQ14" s="35" t="str">
        <f t="shared" si="41"/>
        <v>–</v>
      </c>
      <c r="BR14" s="36">
        <f t="shared" si="21"/>
        <v>52.008456659619462</v>
      </c>
      <c r="BS14" s="37">
        <f t="shared" si="22"/>
        <v>26.665000000000003</v>
      </c>
      <c r="BT14" s="38">
        <f t="shared" si="42"/>
        <v>44.318415259277742</v>
      </c>
      <c r="BU14" s="32">
        <f t="shared" si="23"/>
        <v>3.3039489928520647</v>
      </c>
      <c r="BV14" s="39">
        <f t="shared" si="43"/>
        <v>4.4150735325404549</v>
      </c>
      <c r="BW14" s="32">
        <f t="shared" si="24"/>
        <v>33</v>
      </c>
      <c r="BX14" s="35">
        <f t="shared" si="44"/>
        <v>49.848942598187307</v>
      </c>
    </row>
    <row r="15" spans="1:76" ht="16.5" customHeight="1" x14ac:dyDescent="0.2">
      <c r="A15" s="10" t="s">
        <v>80</v>
      </c>
      <c r="B15" s="19">
        <v>24.9</v>
      </c>
      <c r="C15" s="4">
        <f t="shared" si="125"/>
        <v>37.613293051359513</v>
      </c>
      <c r="D15" s="19">
        <v>26.2</v>
      </c>
      <c r="E15" s="4">
        <f t="shared" si="126"/>
        <v>43.449419568822556</v>
      </c>
      <c r="F15" s="19">
        <v>17.899999999999999</v>
      </c>
      <c r="G15" s="4">
        <f t="shared" si="127"/>
        <v>37.84355179704017</v>
      </c>
      <c r="H15" s="19">
        <v>23.4</v>
      </c>
      <c r="I15" s="4">
        <f t="shared" si="128"/>
        <v>41.48936170212766</v>
      </c>
      <c r="J15" s="19">
        <v>18.899999999999999</v>
      </c>
      <c r="K15" s="4">
        <f t="shared" si="129"/>
        <v>33.810375670840784</v>
      </c>
      <c r="L15" s="19">
        <v>25.8</v>
      </c>
      <c r="M15" s="4">
        <f t="shared" si="130"/>
        <v>40.124416796267496</v>
      </c>
      <c r="N15" s="19">
        <v>27.9</v>
      </c>
      <c r="O15" s="4">
        <f t="shared" si="131"/>
        <v>41.272189349112423</v>
      </c>
      <c r="P15" s="19">
        <v>27.5</v>
      </c>
      <c r="Q15" s="4">
        <f t="shared" si="132"/>
        <v>40.680473372781066</v>
      </c>
      <c r="R15" s="19">
        <v>9.5</v>
      </c>
      <c r="S15" s="4">
        <f t="shared" si="133"/>
        <v>15.347334410339258</v>
      </c>
      <c r="T15" s="19">
        <v>27.1</v>
      </c>
      <c r="U15" s="4">
        <f t="shared" si="134"/>
        <v>41.310975609756099</v>
      </c>
      <c r="V15" s="19">
        <v>27.2</v>
      </c>
      <c r="W15" s="4">
        <f t="shared" si="135"/>
        <v>48.74551971326165</v>
      </c>
      <c r="X15" s="19">
        <v>20.7</v>
      </c>
      <c r="Y15" s="4">
        <f t="shared" si="136"/>
        <v>37.297297297297291</v>
      </c>
      <c r="Z15" s="19">
        <v>30.7</v>
      </c>
      <c r="AA15" s="4">
        <f t="shared" si="137"/>
        <v>47.013782542113326</v>
      </c>
      <c r="AB15" s="19">
        <v>25.8</v>
      </c>
      <c r="AC15" s="4">
        <f t="shared" si="138"/>
        <v>46.153846153846153</v>
      </c>
      <c r="AD15" s="19">
        <v>30.6</v>
      </c>
      <c r="AE15" s="4">
        <f t="shared" si="139"/>
        <v>45.535714285714285</v>
      </c>
      <c r="AF15" s="19">
        <v>24.5</v>
      </c>
      <c r="AG15" s="4">
        <f t="shared" si="140"/>
        <v>34.900284900284902</v>
      </c>
      <c r="AH15" s="19">
        <v>25.7</v>
      </c>
      <c r="AI15" s="4">
        <f t="shared" si="141"/>
        <v>44.234079173838211</v>
      </c>
      <c r="AJ15" s="19">
        <v>22.4</v>
      </c>
      <c r="AK15" s="4">
        <f t="shared" si="142"/>
        <v>42.748091603053432</v>
      </c>
      <c r="AL15" s="19">
        <v>24</v>
      </c>
      <c r="AM15" s="4">
        <f t="shared" si="143"/>
        <v>43.243243243243242</v>
      </c>
      <c r="AN15" s="19">
        <v>24.8</v>
      </c>
      <c r="AO15" s="4">
        <f t="shared" si="144"/>
        <v>43.055555555555557</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37</v>
      </c>
      <c r="BL15" s="30">
        <f t="shared" si="16"/>
        <v>20</v>
      </c>
      <c r="BM15" s="31">
        <f t="shared" si="17"/>
        <v>9.5</v>
      </c>
      <c r="BN15" s="32" t="str">
        <f t="shared" si="18"/>
        <v>–</v>
      </c>
      <c r="BO15" s="33">
        <f t="shared" si="19"/>
        <v>30.7</v>
      </c>
      <c r="BP15" s="34">
        <f t="shared" si="20"/>
        <v>15.347334410339258</v>
      </c>
      <c r="BQ15" s="35" t="str">
        <f t="shared" si="41"/>
        <v>–</v>
      </c>
      <c r="BR15" s="36">
        <f t="shared" si="21"/>
        <v>48.74551971326165</v>
      </c>
      <c r="BS15" s="37">
        <f t="shared" si="22"/>
        <v>24.274999999999999</v>
      </c>
      <c r="BT15" s="38">
        <f t="shared" si="42"/>
        <v>40.293440289832759</v>
      </c>
      <c r="BU15" s="32">
        <f t="shared" si="23"/>
        <v>4.7982315821341377</v>
      </c>
      <c r="BV15" s="39">
        <f t="shared" si="43"/>
        <v>7.0541499430647887</v>
      </c>
      <c r="BW15" s="32">
        <f t="shared" si="24"/>
        <v>24.9</v>
      </c>
      <c r="BX15" s="35">
        <f t="shared" si="44"/>
        <v>37.613293051359513</v>
      </c>
    </row>
    <row r="16" spans="1:76" ht="16.5" customHeight="1" x14ac:dyDescent="0.2">
      <c r="A16" s="10" t="s">
        <v>77</v>
      </c>
      <c r="B16" s="19">
        <v>30.9</v>
      </c>
      <c r="C16" s="4">
        <f t="shared" si="125"/>
        <v>46.676737160120837</v>
      </c>
      <c r="D16" s="19">
        <v>26.1</v>
      </c>
      <c r="E16" s="4">
        <f t="shared" si="126"/>
        <v>43.28358208955224</v>
      </c>
      <c r="F16" s="19">
        <v>20.9</v>
      </c>
      <c r="G16" s="4">
        <f t="shared" si="127"/>
        <v>44.186046511627907</v>
      </c>
      <c r="H16" s="19">
        <v>30.2</v>
      </c>
      <c r="I16" s="4">
        <f t="shared" si="128"/>
        <v>53.546099290780148</v>
      </c>
      <c r="J16" s="19">
        <v>26.4</v>
      </c>
      <c r="K16" s="4">
        <f t="shared" si="129"/>
        <v>47.227191413237925</v>
      </c>
      <c r="L16" s="19">
        <v>24.7</v>
      </c>
      <c r="M16" s="4">
        <f t="shared" si="130"/>
        <v>38.413685847589427</v>
      </c>
      <c r="N16" s="19">
        <v>28.7</v>
      </c>
      <c r="O16" s="4">
        <f t="shared" si="131"/>
        <v>42.455621301775146</v>
      </c>
      <c r="P16" s="19">
        <v>24.1</v>
      </c>
      <c r="Q16" s="4">
        <f t="shared" si="132"/>
        <v>35.650887573964503</v>
      </c>
      <c r="R16" s="19">
        <v>27.3</v>
      </c>
      <c r="S16" s="4">
        <f t="shared" si="133"/>
        <v>44.103392568659125</v>
      </c>
      <c r="T16" s="19">
        <v>24.6</v>
      </c>
      <c r="U16" s="4">
        <f t="shared" si="134"/>
        <v>37.500000000000007</v>
      </c>
      <c r="V16" s="19">
        <v>28.3</v>
      </c>
      <c r="W16" s="4">
        <f t="shared" si="135"/>
        <v>50.716845878136205</v>
      </c>
      <c r="X16" s="19">
        <v>23.9</v>
      </c>
      <c r="Y16" s="4">
        <f t="shared" si="136"/>
        <v>43.063063063063062</v>
      </c>
      <c r="Z16" s="19">
        <v>27</v>
      </c>
      <c r="AA16" s="4">
        <f t="shared" si="137"/>
        <v>41.347626339969374</v>
      </c>
      <c r="AB16" s="19">
        <v>29.6</v>
      </c>
      <c r="AC16" s="4">
        <f t="shared" si="138"/>
        <v>52.951699463327373</v>
      </c>
      <c r="AD16" s="19">
        <v>29.4</v>
      </c>
      <c r="AE16" s="4">
        <f t="shared" si="139"/>
        <v>43.749999999999993</v>
      </c>
      <c r="AF16" s="19">
        <v>33.9</v>
      </c>
      <c r="AG16" s="4">
        <f t="shared" si="140"/>
        <v>48.290598290598282</v>
      </c>
      <c r="AH16" s="19">
        <v>24.2</v>
      </c>
      <c r="AI16" s="4">
        <f t="shared" si="141"/>
        <v>41.65232358003442</v>
      </c>
      <c r="AJ16" s="19">
        <v>24</v>
      </c>
      <c r="AK16" s="4">
        <f t="shared" si="142"/>
        <v>45.801526717557252</v>
      </c>
      <c r="AL16" s="19">
        <v>22.6</v>
      </c>
      <c r="AM16" s="4">
        <f t="shared" si="143"/>
        <v>40.72072072072072</v>
      </c>
      <c r="AN16" s="19">
        <v>23.3</v>
      </c>
      <c r="AO16" s="4">
        <f t="shared" si="144"/>
        <v>40.451388888888893</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38</v>
      </c>
      <c r="BL16" s="30">
        <f t="shared" si="16"/>
        <v>20</v>
      </c>
      <c r="BM16" s="31">
        <f t="shared" si="17"/>
        <v>20.9</v>
      </c>
      <c r="BN16" s="32" t="str">
        <f t="shared" si="18"/>
        <v>–</v>
      </c>
      <c r="BO16" s="33">
        <f t="shared" si="19"/>
        <v>33.9</v>
      </c>
      <c r="BP16" s="34">
        <f t="shared" si="20"/>
        <v>35.650887573964503</v>
      </c>
      <c r="BQ16" s="35" t="str">
        <f t="shared" si="41"/>
        <v>–</v>
      </c>
      <c r="BR16" s="36">
        <f t="shared" si="21"/>
        <v>53.546099290780148</v>
      </c>
      <c r="BS16" s="37">
        <f t="shared" si="22"/>
        <v>26.504999999999995</v>
      </c>
      <c r="BT16" s="38">
        <f t="shared" si="42"/>
        <v>44.089451834980146</v>
      </c>
      <c r="BU16" s="32">
        <f t="shared" si="23"/>
        <v>3.2661702988443277</v>
      </c>
      <c r="BV16" s="39">
        <f t="shared" si="43"/>
        <v>4.8034687126665974</v>
      </c>
      <c r="BW16" s="32">
        <f t="shared" si="24"/>
        <v>30.9</v>
      </c>
      <c r="BX16" s="35">
        <f t="shared" si="44"/>
        <v>46.676737160120837</v>
      </c>
    </row>
    <row r="17" spans="1:76" ht="16.5" customHeight="1" x14ac:dyDescent="0.2">
      <c r="A17" s="10" t="s">
        <v>82</v>
      </c>
      <c r="B17" s="19">
        <v>19.7</v>
      </c>
      <c r="C17" s="4">
        <f t="shared" si="125"/>
        <v>29.758308157099695</v>
      </c>
      <c r="D17" s="19">
        <v>22.4</v>
      </c>
      <c r="E17" s="4">
        <f t="shared" si="126"/>
        <v>37.147595356550575</v>
      </c>
      <c r="F17" s="19">
        <v>13.5</v>
      </c>
      <c r="G17" s="4">
        <f t="shared" si="127"/>
        <v>28.541226215644823</v>
      </c>
      <c r="H17" s="19">
        <v>16.7</v>
      </c>
      <c r="I17" s="4">
        <f t="shared" si="128"/>
        <v>29.609929078014186</v>
      </c>
      <c r="J17" s="19">
        <v>17.7</v>
      </c>
      <c r="K17" s="4">
        <f t="shared" si="129"/>
        <v>31.663685152057248</v>
      </c>
      <c r="L17" s="19">
        <v>22.6</v>
      </c>
      <c r="M17" s="4">
        <f t="shared" si="130"/>
        <v>35.147744945567652</v>
      </c>
      <c r="N17" s="19">
        <v>25.5</v>
      </c>
      <c r="O17" s="4">
        <f t="shared" si="131"/>
        <v>37.721893491124263</v>
      </c>
      <c r="P17" s="19">
        <v>19.399999999999999</v>
      </c>
      <c r="Q17" s="4">
        <f t="shared" si="132"/>
        <v>28.698224852071007</v>
      </c>
      <c r="R17" s="19">
        <v>18.3</v>
      </c>
      <c r="S17" s="4">
        <f t="shared" si="133"/>
        <v>29.563812600969307</v>
      </c>
      <c r="T17" s="19">
        <v>21.9</v>
      </c>
      <c r="U17" s="4">
        <f t="shared" si="134"/>
        <v>33.384146341463413</v>
      </c>
      <c r="V17" s="19">
        <v>18.8</v>
      </c>
      <c r="W17" s="4">
        <f t="shared" si="135"/>
        <v>33.691756272401435</v>
      </c>
      <c r="X17" s="19">
        <v>18.899999999999999</v>
      </c>
      <c r="Y17" s="4">
        <f t="shared" si="136"/>
        <v>34.054054054054049</v>
      </c>
      <c r="Z17" s="19">
        <v>20.399999999999999</v>
      </c>
      <c r="AA17" s="4">
        <f t="shared" si="137"/>
        <v>31.240428790199083</v>
      </c>
      <c r="AB17" s="19">
        <v>19.5</v>
      </c>
      <c r="AC17" s="4">
        <f t="shared" si="138"/>
        <v>34.883720930232556</v>
      </c>
      <c r="AD17" s="19">
        <v>23.3</v>
      </c>
      <c r="AE17" s="4">
        <f t="shared" si="139"/>
        <v>34.672619047619044</v>
      </c>
      <c r="AF17" s="19">
        <v>15.9</v>
      </c>
      <c r="AG17" s="4">
        <f t="shared" si="140"/>
        <v>22.649572649572651</v>
      </c>
      <c r="AH17" s="19">
        <v>20</v>
      </c>
      <c r="AI17" s="4">
        <f t="shared" si="141"/>
        <v>34.42340791738382</v>
      </c>
      <c r="AJ17" s="19">
        <v>14.2</v>
      </c>
      <c r="AK17" s="4">
        <f t="shared" si="142"/>
        <v>27.099236641221374</v>
      </c>
      <c r="AL17" s="19">
        <v>20.2</v>
      </c>
      <c r="AM17" s="4">
        <f t="shared" si="143"/>
        <v>36.396396396396398</v>
      </c>
      <c r="AN17" s="19">
        <v>19.5</v>
      </c>
      <c r="AO17" s="4">
        <f t="shared" si="144"/>
        <v>33.854166666666671</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40</v>
      </c>
      <c r="BL17" s="30">
        <f t="shared" si="16"/>
        <v>20</v>
      </c>
      <c r="BM17" s="31">
        <f t="shared" si="17"/>
        <v>13.5</v>
      </c>
      <c r="BN17" s="32" t="str">
        <f t="shared" si="18"/>
        <v>–</v>
      </c>
      <c r="BO17" s="33">
        <f t="shared" si="19"/>
        <v>25.5</v>
      </c>
      <c r="BP17" s="34">
        <f t="shared" si="20"/>
        <v>22.649572649572651</v>
      </c>
      <c r="BQ17" s="35" t="str">
        <f t="shared" si="41"/>
        <v>–</v>
      </c>
      <c r="BR17" s="36">
        <f t="shared" si="21"/>
        <v>37.721893491124263</v>
      </c>
      <c r="BS17" s="37">
        <f t="shared" si="22"/>
        <v>19.420000000000002</v>
      </c>
      <c r="BT17" s="38">
        <f t="shared" si="42"/>
        <v>32.21009627781546</v>
      </c>
      <c r="BU17" s="32">
        <f t="shared" si="23"/>
        <v>2.9568119389141523</v>
      </c>
      <c r="BV17" s="39">
        <f t="shared" si="43"/>
        <v>3.7908040105288827</v>
      </c>
      <c r="BW17" s="32">
        <f t="shared" si="24"/>
        <v>19.7</v>
      </c>
      <c r="BX17" s="35">
        <f t="shared" si="44"/>
        <v>29.758308157099695</v>
      </c>
    </row>
    <row r="18" spans="1:76" ht="16.5" customHeight="1" x14ac:dyDescent="0.2">
      <c r="A18" s="10" t="s">
        <v>78</v>
      </c>
      <c r="B18" s="19">
        <v>23.1</v>
      </c>
      <c r="C18" s="4">
        <f t="shared" si="125"/>
        <v>34.894259818731115</v>
      </c>
      <c r="D18" s="19">
        <v>25</v>
      </c>
      <c r="E18" s="4">
        <f t="shared" si="126"/>
        <v>41.459369817578775</v>
      </c>
      <c r="F18" s="19">
        <v>17.3</v>
      </c>
      <c r="G18" s="4">
        <f t="shared" si="127"/>
        <v>36.575052854122625</v>
      </c>
      <c r="H18" s="19">
        <v>18</v>
      </c>
      <c r="I18" s="4">
        <f t="shared" si="128"/>
        <v>31.914893617021278</v>
      </c>
      <c r="J18" s="19">
        <v>16.3</v>
      </c>
      <c r="K18" s="4">
        <f t="shared" si="129"/>
        <v>29.159212880143116</v>
      </c>
      <c r="L18" s="19">
        <v>22</v>
      </c>
      <c r="M18" s="4">
        <f t="shared" si="130"/>
        <v>34.214618973561436</v>
      </c>
      <c r="N18" s="19">
        <v>22.7</v>
      </c>
      <c r="O18" s="4">
        <f t="shared" si="131"/>
        <v>33.57988165680473</v>
      </c>
      <c r="P18" s="19">
        <v>20.5</v>
      </c>
      <c r="Q18" s="4">
        <f t="shared" si="132"/>
        <v>30.325443786982255</v>
      </c>
      <c r="R18" s="19">
        <v>15.7</v>
      </c>
      <c r="S18" s="4">
        <f t="shared" si="133"/>
        <v>25.363489499192244</v>
      </c>
      <c r="T18" s="19">
        <v>16.7</v>
      </c>
      <c r="U18" s="4">
        <f t="shared" si="134"/>
        <v>25.457317073170731</v>
      </c>
      <c r="V18" s="19">
        <v>15.9</v>
      </c>
      <c r="W18" s="4">
        <f t="shared" si="135"/>
        <v>28.49462365591398</v>
      </c>
      <c r="X18" s="19">
        <v>11.5</v>
      </c>
      <c r="Y18" s="4">
        <f t="shared" si="136"/>
        <v>20.72072072072072</v>
      </c>
      <c r="Z18" s="19">
        <v>12.1</v>
      </c>
      <c r="AA18" s="4">
        <f t="shared" si="137"/>
        <v>18.529862174578867</v>
      </c>
      <c r="AB18" s="19">
        <v>19</v>
      </c>
      <c r="AC18" s="4">
        <f t="shared" si="138"/>
        <v>33.989266547406082</v>
      </c>
      <c r="AD18" s="19">
        <v>20.6</v>
      </c>
      <c r="AE18" s="4">
        <f t="shared" si="139"/>
        <v>30.654761904761905</v>
      </c>
      <c r="AF18" s="19">
        <v>16.899999999999999</v>
      </c>
      <c r="AG18" s="4">
        <f t="shared" si="140"/>
        <v>24.074074074074069</v>
      </c>
      <c r="AH18" s="19">
        <v>19</v>
      </c>
      <c r="AI18" s="4">
        <f t="shared" si="141"/>
        <v>32.702237521514625</v>
      </c>
      <c r="AJ18" s="19">
        <v>11.5</v>
      </c>
      <c r="AK18" s="4">
        <f t="shared" si="142"/>
        <v>21.946564885496183</v>
      </c>
      <c r="AL18" s="19">
        <v>16</v>
      </c>
      <c r="AM18" s="4">
        <f t="shared" si="143"/>
        <v>28.828828828828829</v>
      </c>
      <c r="AN18" s="19">
        <v>17.5</v>
      </c>
      <c r="AO18" s="4">
        <f t="shared" si="144"/>
        <v>30.381944444444443</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41</v>
      </c>
      <c r="BL18" s="30">
        <f t="shared" si="16"/>
        <v>20</v>
      </c>
      <c r="BM18" s="31">
        <f t="shared" si="17"/>
        <v>11.5</v>
      </c>
      <c r="BN18" s="32" t="str">
        <f t="shared" si="18"/>
        <v>–</v>
      </c>
      <c r="BO18" s="33">
        <f t="shared" si="19"/>
        <v>25</v>
      </c>
      <c r="BP18" s="34">
        <f t="shared" si="20"/>
        <v>18.529862174578867</v>
      </c>
      <c r="BQ18" s="35" t="str">
        <f t="shared" si="41"/>
        <v>–</v>
      </c>
      <c r="BR18" s="36">
        <f t="shared" si="21"/>
        <v>41.459369817578775</v>
      </c>
      <c r="BS18" s="37">
        <f t="shared" si="22"/>
        <v>17.864999999999998</v>
      </c>
      <c r="BT18" s="38">
        <f t="shared" si="42"/>
        <v>29.663321236752399</v>
      </c>
      <c r="BU18" s="32">
        <f t="shared" si="23"/>
        <v>3.7506876562487697</v>
      </c>
      <c r="BV18" s="39">
        <f t="shared" si="43"/>
        <v>5.7054860601613973</v>
      </c>
      <c r="BW18" s="32">
        <f t="shared" si="24"/>
        <v>23.1</v>
      </c>
      <c r="BX18" s="35">
        <f t="shared" si="44"/>
        <v>34.894259818731115</v>
      </c>
    </row>
    <row r="19" spans="1:76" ht="16.5" customHeight="1" x14ac:dyDescent="0.2">
      <c r="A19" s="10" t="s">
        <v>5</v>
      </c>
      <c r="B19" s="19">
        <v>3.2</v>
      </c>
      <c r="C19" s="4">
        <f t="shared" si="125"/>
        <v>4.833836858006042</v>
      </c>
      <c r="D19" s="19">
        <v>3.1</v>
      </c>
      <c r="E19" s="4">
        <f t="shared" si="126"/>
        <v>5.140961857379768</v>
      </c>
      <c r="F19" s="19">
        <v>2.8</v>
      </c>
      <c r="G19" s="4">
        <f t="shared" si="127"/>
        <v>5.9196617336152215</v>
      </c>
      <c r="H19" s="19">
        <v>2.7</v>
      </c>
      <c r="I19" s="4">
        <f t="shared" si="128"/>
        <v>4.7872340425531918</v>
      </c>
      <c r="J19" s="19">
        <v>2.8</v>
      </c>
      <c r="K19" s="4">
        <f t="shared" si="129"/>
        <v>5.0089445438282638</v>
      </c>
      <c r="L19" s="19">
        <v>2.7</v>
      </c>
      <c r="M19" s="4">
        <f t="shared" si="130"/>
        <v>4.1990668740279942</v>
      </c>
      <c r="N19" s="19">
        <v>2.9</v>
      </c>
      <c r="O19" s="4">
        <f t="shared" si="131"/>
        <v>4.2899408284023677</v>
      </c>
      <c r="P19" s="19">
        <v>3.2</v>
      </c>
      <c r="Q19" s="4">
        <f t="shared" si="132"/>
        <v>4.7337278106508878</v>
      </c>
      <c r="R19" s="19">
        <v>2.2000000000000002</v>
      </c>
      <c r="S19" s="4">
        <f t="shared" si="133"/>
        <v>3.5541195476575123</v>
      </c>
      <c r="T19" s="19">
        <v>3.3</v>
      </c>
      <c r="U19" s="4">
        <f t="shared" si="134"/>
        <v>5.0304878048780495</v>
      </c>
      <c r="V19" s="19">
        <v>2.5</v>
      </c>
      <c r="W19" s="4">
        <f t="shared" si="135"/>
        <v>4.4802867383512543</v>
      </c>
      <c r="X19" s="19">
        <v>2.2999999999999998</v>
      </c>
      <c r="Y19" s="4">
        <f t="shared" si="136"/>
        <v>4.1441441441441444</v>
      </c>
      <c r="Z19" s="19">
        <v>2.8</v>
      </c>
      <c r="AA19" s="4">
        <f t="shared" si="137"/>
        <v>4.2879019908116387</v>
      </c>
      <c r="AB19" s="19"/>
      <c r="AC19" s="4" t="str">
        <f t="shared" si="138"/>
        <v/>
      </c>
      <c r="AD19" s="19">
        <v>2.8</v>
      </c>
      <c r="AE19" s="4">
        <f t="shared" si="139"/>
        <v>4.1666666666666661</v>
      </c>
      <c r="AF19" s="19">
        <v>3.2</v>
      </c>
      <c r="AG19" s="4">
        <f t="shared" si="140"/>
        <v>4.5584045584045585</v>
      </c>
      <c r="AH19" s="19">
        <v>2.1</v>
      </c>
      <c r="AI19" s="4">
        <f t="shared" si="141"/>
        <v>3.6144578313253009</v>
      </c>
      <c r="AJ19" s="19">
        <v>2.4</v>
      </c>
      <c r="AK19" s="4">
        <f t="shared" si="142"/>
        <v>4.5801526717557248</v>
      </c>
      <c r="AL19" s="19"/>
      <c r="AM19" s="4" t="str">
        <f t="shared" si="143"/>
        <v/>
      </c>
      <c r="AN19" s="19">
        <v>2.4</v>
      </c>
      <c r="AO19" s="4">
        <f t="shared" si="144"/>
        <v>4.1666666666666661</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5</v>
      </c>
      <c r="BL19" s="30">
        <f t="shared" si="16"/>
        <v>18</v>
      </c>
      <c r="BM19" s="31">
        <f t="shared" si="17"/>
        <v>2.1</v>
      </c>
      <c r="BN19" s="32" t="str">
        <f t="shared" si="18"/>
        <v>–</v>
      </c>
      <c r="BO19" s="33">
        <f t="shared" si="19"/>
        <v>3.3</v>
      </c>
      <c r="BP19" s="34">
        <f t="shared" si="20"/>
        <v>3.5541195476575123</v>
      </c>
      <c r="BQ19" s="35" t="str">
        <f t="shared" si="41"/>
        <v>–</v>
      </c>
      <c r="BR19" s="36">
        <f t="shared" si="21"/>
        <v>5.9196617336152215</v>
      </c>
      <c r="BS19" s="37">
        <f t="shared" si="22"/>
        <v>2.744444444444444</v>
      </c>
      <c r="BT19" s="38">
        <f t="shared" si="42"/>
        <v>4.5275923982847361</v>
      </c>
      <c r="BU19" s="32">
        <f t="shared" si="23"/>
        <v>0.3681787005729108</v>
      </c>
      <c r="BV19" s="39">
        <f t="shared" si="43"/>
        <v>0.56460366646078797</v>
      </c>
      <c r="BW19" s="32">
        <f t="shared" si="24"/>
        <v>3.2</v>
      </c>
      <c r="BX19" s="35">
        <f t="shared" si="44"/>
        <v>4.833836858006042</v>
      </c>
    </row>
    <row r="20" spans="1:76" ht="16.5" customHeight="1" x14ac:dyDescent="0.2">
      <c r="A20" s="10" t="s">
        <v>6</v>
      </c>
      <c r="B20" s="19">
        <v>4.7</v>
      </c>
      <c r="C20" s="4">
        <f t="shared" si="125"/>
        <v>7.0996978851963748</v>
      </c>
      <c r="D20" s="19">
        <v>5.0999999999999996</v>
      </c>
      <c r="E20" s="4">
        <f t="shared" si="126"/>
        <v>8.4577114427860707</v>
      </c>
      <c r="F20" s="19">
        <v>4.2</v>
      </c>
      <c r="G20" s="4">
        <f t="shared" si="127"/>
        <v>8.8794926004228341</v>
      </c>
      <c r="H20" s="19">
        <v>4.4000000000000004</v>
      </c>
      <c r="I20" s="4">
        <f t="shared" si="128"/>
        <v>7.8014184397163122</v>
      </c>
      <c r="J20" s="19">
        <v>4.5999999999999996</v>
      </c>
      <c r="K20" s="4">
        <f t="shared" si="129"/>
        <v>8.2289803220035775</v>
      </c>
      <c r="L20" s="19">
        <v>4.5</v>
      </c>
      <c r="M20" s="4">
        <f t="shared" si="130"/>
        <v>6.9984447900466566</v>
      </c>
      <c r="N20" s="19">
        <v>5.3</v>
      </c>
      <c r="O20" s="4">
        <f t="shared" si="131"/>
        <v>7.840236686390532</v>
      </c>
      <c r="P20" s="19">
        <v>4.9000000000000004</v>
      </c>
      <c r="Q20" s="4">
        <f t="shared" si="132"/>
        <v>7.2485207100591724</v>
      </c>
      <c r="R20" s="19">
        <v>4.7</v>
      </c>
      <c r="S20" s="4">
        <f t="shared" si="133"/>
        <v>7.5928917609046849</v>
      </c>
      <c r="T20" s="19"/>
      <c r="U20" s="4" t="str">
        <f t="shared" si="134"/>
        <v/>
      </c>
      <c r="V20" s="19">
        <v>4</v>
      </c>
      <c r="W20" s="4">
        <f t="shared" si="135"/>
        <v>7.1684587813620082</v>
      </c>
      <c r="X20" s="19">
        <v>4.2</v>
      </c>
      <c r="Y20" s="4">
        <f t="shared" si="136"/>
        <v>7.5675675675675684</v>
      </c>
      <c r="Z20" s="19">
        <v>4.2</v>
      </c>
      <c r="AA20" s="4">
        <f t="shared" si="137"/>
        <v>6.431852986217458</v>
      </c>
      <c r="AB20" s="19">
        <v>3.9</v>
      </c>
      <c r="AC20" s="4">
        <f t="shared" si="138"/>
        <v>6.9767441860465116</v>
      </c>
      <c r="AD20" s="19">
        <v>4.5999999999999996</v>
      </c>
      <c r="AE20" s="4">
        <f t="shared" si="139"/>
        <v>6.8452380952380949</v>
      </c>
      <c r="AF20" s="19">
        <v>4.8</v>
      </c>
      <c r="AG20" s="4">
        <f t="shared" si="140"/>
        <v>6.8376068376068373</v>
      </c>
      <c r="AH20" s="19">
        <v>4.0999999999999996</v>
      </c>
      <c r="AI20" s="4">
        <f t="shared" si="141"/>
        <v>7.056798623063683</v>
      </c>
      <c r="AJ20" s="19">
        <v>4.3</v>
      </c>
      <c r="AK20" s="4">
        <f t="shared" si="142"/>
        <v>8.2061068702290072</v>
      </c>
      <c r="AL20" s="19">
        <v>3.8</v>
      </c>
      <c r="AM20" s="4">
        <f t="shared" si="143"/>
        <v>6.8468468468468462</v>
      </c>
      <c r="AN20" s="19">
        <v>3.7</v>
      </c>
      <c r="AO20" s="4">
        <f t="shared" si="144"/>
        <v>6.4236111111111116</v>
      </c>
      <c r="AP20" s="19"/>
      <c r="AQ20" s="4" t="str">
        <f t="shared" si="145"/>
        <v/>
      </c>
      <c r="AR20" s="19"/>
      <c r="AS20" s="4" t="str">
        <f t="shared" si="146"/>
        <v/>
      </c>
      <c r="AT20" s="19"/>
      <c r="AU20" s="4" t="str">
        <f t="shared" si="147"/>
        <v/>
      </c>
      <c r="AV20" s="19"/>
      <c r="AW20" s="4" t="str">
        <f t="shared" si="148"/>
        <v/>
      </c>
      <c r="AX20" s="19"/>
      <c r="AY20" s="4" t="str">
        <f t="shared" si="149"/>
        <v/>
      </c>
      <c r="AZ20" s="19"/>
      <c r="BA20" s="4" t="str">
        <f t="shared" si="150"/>
        <v/>
      </c>
      <c r="BB20" s="19"/>
      <c r="BC20" s="4" t="str">
        <f t="shared" si="151"/>
        <v/>
      </c>
      <c r="BD20" s="19"/>
      <c r="BE20" s="4" t="str">
        <f t="shared" si="152"/>
        <v/>
      </c>
      <c r="BF20" s="19"/>
      <c r="BG20" s="4" t="str">
        <f t="shared" si="153"/>
        <v/>
      </c>
      <c r="BH20" s="19"/>
      <c r="BI20" s="4" t="str">
        <f t="shared" si="154"/>
        <v/>
      </c>
      <c r="BK20" s="57" t="s">
        <v>6</v>
      </c>
      <c r="BL20" s="30">
        <f t="shared" si="16"/>
        <v>19</v>
      </c>
      <c r="BM20" s="31">
        <f t="shared" si="17"/>
        <v>3.7</v>
      </c>
      <c r="BN20" s="32" t="str">
        <f t="shared" si="18"/>
        <v>–</v>
      </c>
      <c r="BO20" s="33">
        <f t="shared" si="19"/>
        <v>5.3</v>
      </c>
      <c r="BP20" s="34">
        <f t="shared" si="20"/>
        <v>6.4236111111111116</v>
      </c>
      <c r="BQ20" s="35" t="str">
        <f t="shared" si="41"/>
        <v>–</v>
      </c>
      <c r="BR20" s="36">
        <f t="shared" si="21"/>
        <v>8.8794926004228341</v>
      </c>
      <c r="BS20" s="37">
        <f t="shared" si="22"/>
        <v>4.4210526315789478</v>
      </c>
      <c r="BT20" s="38">
        <f t="shared" si="42"/>
        <v>7.3951698180429144</v>
      </c>
      <c r="BU20" s="32">
        <f t="shared" si="23"/>
        <v>0.43789768892392228</v>
      </c>
      <c r="BV20" s="39">
        <f t="shared" si="43"/>
        <v>0.68759013690212378</v>
      </c>
      <c r="BW20" s="32">
        <f t="shared" si="24"/>
        <v>4.7</v>
      </c>
      <c r="BX20" s="35">
        <f t="shared" si="44"/>
        <v>7.0996978851963748</v>
      </c>
    </row>
    <row r="21" spans="1:76" ht="16.5" customHeight="1" x14ac:dyDescent="0.2">
      <c r="A21" s="10" t="s">
        <v>7</v>
      </c>
      <c r="B21" s="19">
        <v>11</v>
      </c>
      <c r="C21" s="4" t="s">
        <v>3</v>
      </c>
      <c r="D21" s="19">
        <v>13</v>
      </c>
      <c r="E21" s="4" t="s">
        <v>3</v>
      </c>
      <c r="F21" s="19">
        <v>9</v>
      </c>
      <c r="G21" s="4" t="s">
        <v>3</v>
      </c>
      <c r="H21" s="19">
        <v>15</v>
      </c>
      <c r="I21" s="4" t="s">
        <v>3</v>
      </c>
      <c r="J21" s="19">
        <v>12</v>
      </c>
      <c r="K21" s="4" t="s">
        <v>3</v>
      </c>
      <c r="L21" s="19">
        <v>11</v>
      </c>
      <c r="M21" s="4" t="s">
        <v>3</v>
      </c>
      <c r="N21" s="19">
        <v>16</v>
      </c>
      <c r="O21" s="4" t="s">
        <v>3</v>
      </c>
      <c r="P21" s="19">
        <v>13</v>
      </c>
      <c r="Q21" s="4" t="s">
        <v>3</v>
      </c>
      <c r="R21" s="19">
        <v>12</v>
      </c>
      <c r="S21" s="4" t="s">
        <v>3</v>
      </c>
      <c r="T21" s="19">
        <v>16</v>
      </c>
      <c r="U21" s="4" t="s">
        <v>3</v>
      </c>
      <c r="V21" s="19">
        <v>14</v>
      </c>
      <c r="W21" s="4" t="s">
        <v>3</v>
      </c>
      <c r="X21" s="19"/>
      <c r="Y21" s="4" t="s">
        <v>3</v>
      </c>
      <c r="Z21" s="19">
        <v>15</v>
      </c>
      <c r="AA21" s="4" t="s">
        <v>3</v>
      </c>
      <c r="AB21" s="19">
        <v>10</v>
      </c>
      <c r="AC21" s="4" t="s">
        <v>3</v>
      </c>
      <c r="AD21" s="19">
        <v>15</v>
      </c>
      <c r="AE21" s="4" t="s">
        <v>3</v>
      </c>
      <c r="AF21" s="19">
        <v>10</v>
      </c>
      <c r="AG21" s="4" t="s">
        <v>3</v>
      </c>
      <c r="AH21" s="19">
        <v>13</v>
      </c>
      <c r="AI21" s="4" t="s">
        <v>3</v>
      </c>
      <c r="AJ21" s="19">
        <v>12</v>
      </c>
      <c r="AK21" s="4" t="s">
        <v>3</v>
      </c>
      <c r="AL21" s="19">
        <v>8</v>
      </c>
      <c r="AM21" s="4" t="s">
        <v>3</v>
      </c>
      <c r="AN21" s="19">
        <v>16</v>
      </c>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19</v>
      </c>
      <c r="BM21" s="21">
        <f t="shared" si="17"/>
        <v>8</v>
      </c>
      <c r="BN21" s="22" t="str">
        <f t="shared" si="18"/>
        <v>–</v>
      </c>
      <c r="BO21" s="23">
        <f t="shared" si="19"/>
        <v>16</v>
      </c>
      <c r="BP21" s="24" t="str">
        <f t="shared" si="20"/>
        <v/>
      </c>
      <c r="BQ21" s="6" t="s">
        <v>3</v>
      </c>
      <c r="BR21" s="26" t="str">
        <f t="shared" si="21"/>
        <v/>
      </c>
      <c r="BS21" s="37">
        <f t="shared" si="22"/>
        <v>12.684210526315789</v>
      </c>
      <c r="BT21" s="28" t="s">
        <v>3</v>
      </c>
      <c r="BU21" s="32">
        <f t="shared" si="23"/>
        <v>2.4506831605118529</v>
      </c>
      <c r="BV21" s="29" t="s">
        <v>3</v>
      </c>
      <c r="BW21" s="22">
        <f t="shared" si="24"/>
        <v>11</v>
      </c>
      <c r="BX21" s="25" t="s">
        <v>3</v>
      </c>
    </row>
    <row r="22" spans="1:76"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c r="BW22" s="32"/>
      <c r="BX22" s="35"/>
    </row>
    <row r="23" spans="1:76" ht="16.5" customHeight="1" x14ac:dyDescent="0.2">
      <c r="A23" s="10" t="s">
        <v>29</v>
      </c>
      <c r="B23" s="19">
        <v>17.8</v>
      </c>
      <c r="C23" s="4">
        <f>IF(AND((B23&gt;0),(B$4&gt;0)),(B23/B$4*100),"")</f>
        <v>26.888217522658607</v>
      </c>
      <c r="D23" s="19">
        <v>17.8</v>
      </c>
      <c r="E23" s="4">
        <f>IF(AND((D23&gt;0),(D$4&gt;0)),(D23/D$4*100),"")</f>
        <v>29.51907131011609</v>
      </c>
      <c r="F23" s="19">
        <v>14.7</v>
      </c>
      <c r="G23" s="4">
        <f>IF(AND((F23&gt;0),(F$4&gt;0)),(F23/F$4*100),"")</f>
        <v>31.078224101479918</v>
      </c>
      <c r="H23" s="19">
        <v>16.7</v>
      </c>
      <c r="I23" s="4">
        <f>IF(AND((H23&gt;0),(H$4&gt;0)),(H23/H$4*100),"")</f>
        <v>29.609929078014186</v>
      </c>
      <c r="J23" s="19">
        <v>16.3</v>
      </c>
      <c r="K23" s="4">
        <f>IF(AND((J23&gt;0),(J$4&gt;0)),(J23/J$4*100),"")</f>
        <v>29.159212880143116</v>
      </c>
      <c r="L23" s="19">
        <v>19</v>
      </c>
      <c r="M23" s="4">
        <f>IF(AND((L23&gt;0),(L$4&gt;0)),(L23/L$4*100),"")</f>
        <v>29.548989113530329</v>
      </c>
      <c r="N23" s="19">
        <v>18.100000000000001</v>
      </c>
      <c r="O23" s="4">
        <f>IF(AND((N23&gt;0),(N$4&gt;0)),(N23/N$4*100),"")</f>
        <v>26.775147928994087</v>
      </c>
      <c r="P23" s="19">
        <v>17.7</v>
      </c>
      <c r="Q23" s="4">
        <f>IF(AND((P23&gt;0),(P$4&gt;0)),(P23/P$4*100),"")</f>
        <v>26.183431952662723</v>
      </c>
      <c r="R23" s="19">
        <v>15.5</v>
      </c>
      <c r="S23" s="4">
        <f>IF(AND((R23&gt;0),(R$4&gt;0)),(R23/R$4*100),"")</f>
        <v>25.040387722132472</v>
      </c>
      <c r="T23" s="19">
        <v>19.2</v>
      </c>
      <c r="U23" s="4">
        <f>IF(AND((T23&gt;0),(T$4&gt;0)),(T23/T$4*100),"")</f>
        <v>29.268292682926834</v>
      </c>
      <c r="V23" s="19">
        <v>15.5</v>
      </c>
      <c r="W23" s="4">
        <f>IF(AND((V23&gt;0),(V$4&gt;0)),(V23/V$4*100),"")</f>
        <v>27.777777777777779</v>
      </c>
      <c r="X23" s="19">
        <v>16.3</v>
      </c>
      <c r="Y23" s="4">
        <f>IF(AND((X23&gt;0),(X$4&gt;0)),(X23/X$4*100),"")</f>
        <v>29.36936936936937</v>
      </c>
      <c r="Z23" s="19">
        <v>18</v>
      </c>
      <c r="AA23" s="4">
        <f>IF(AND((Z23&gt;0),(Z$4&gt;0)),(Z23/Z$4*100),"")</f>
        <v>27.565084226646245</v>
      </c>
      <c r="AB23" s="19">
        <v>18.2</v>
      </c>
      <c r="AC23" s="4">
        <f>IF(AND((AB23&gt;0),(AB$4&gt;0)),(AB23/AB$4*100),"")</f>
        <v>32.558139534883722</v>
      </c>
      <c r="AD23" s="19">
        <v>19.2</v>
      </c>
      <c r="AE23" s="4">
        <f t="shared" ref="AE23" si="155">IF(AND((AD23&gt;0),(AD$4&gt;0)),(AD23/AD$4*100),"")</f>
        <v>28.571428571428569</v>
      </c>
      <c r="AF23" s="19">
        <v>21.1</v>
      </c>
      <c r="AG23" s="4">
        <f t="shared" ref="AG23" si="156">IF(AND((AF23&gt;0),(AF$4&gt;0)),(AF23/AF$4*100),"")</f>
        <v>30.056980056980059</v>
      </c>
      <c r="AH23" s="19">
        <v>17.5</v>
      </c>
      <c r="AI23" s="4">
        <f t="shared" ref="AI23" si="157">IF(AND((AH23&gt;0),(AH$4&gt;0)),(AH23/AH$4*100),"")</f>
        <v>30.120481927710841</v>
      </c>
      <c r="AJ23" s="19">
        <v>15.7</v>
      </c>
      <c r="AK23" s="4">
        <f t="shared" ref="AK23" si="158">IF(AND((AJ23&gt;0),(AJ$4&gt;0)),(AJ23/AJ$4*100),"")</f>
        <v>29.961832061068698</v>
      </c>
      <c r="AL23" s="19">
        <v>15.9</v>
      </c>
      <c r="AM23" s="4">
        <f t="shared" ref="AM23" si="159">IF(AND((AL23&gt;0),(AL$4&gt;0)),(AL23/AL$4*100),"")</f>
        <v>28.648648648648649</v>
      </c>
      <c r="AN23" s="19">
        <v>17.8</v>
      </c>
      <c r="AO23" s="4">
        <f t="shared" ref="AO23" si="160">IF(AND((AN23&gt;0),(AN$4&gt;0)),(AN23/AN$4*100),"")</f>
        <v>30.902777777777779</v>
      </c>
      <c r="AP23" s="19"/>
      <c r="AQ23" s="4" t="str">
        <f t="shared" ref="AQ23" si="161">IF(AND((AP23&gt;0),(AP$4&gt;0)),(AP23/AP$4*100),"")</f>
        <v/>
      </c>
      <c r="AR23" s="19"/>
      <c r="AS23" s="4" t="str">
        <f t="shared" ref="AS23" si="162">IF(AND((AR23&gt;0),(AR$4&gt;0)),(AR23/AR$4*100),"")</f>
        <v/>
      </c>
      <c r="AT23" s="19"/>
      <c r="AU23" s="4" t="str">
        <f t="shared" ref="AU23" si="163">IF(AND((AT23&gt;0),(AT$4&gt;0)),(AT23/AT$4*100),"")</f>
        <v/>
      </c>
      <c r="AV23" s="19"/>
      <c r="AW23" s="4" t="str">
        <f t="shared" ref="AW23" si="164">IF(AND((AV23&gt;0),(AV$4&gt;0)),(AV23/AV$4*100),"")</f>
        <v/>
      </c>
      <c r="AX23" s="19"/>
      <c r="AY23" s="4" t="str">
        <f t="shared" ref="AY23" si="165">IF(AND((AX23&gt;0),(AX$4&gt;0)),(AX23/AX$4*100),"")</f>
        <v/>
      </c>
      <c r="AZ23" s="19"/>
      <c r="BA23" s="4" t="str">
        <f t="shared" ref="BA23" si="166">IF(AND((AZ23&gt;0),(AZ$4&gt;0)),(AZ23/AZ$4*100),"")</f>
        <v/>
      </c>
      <c r="BB23" s="19"/>
      <c r="BC23" s="4" t="str">
        <f t="shared" ref="BC23" si="167">IF(AND((BB23&gt;0),(BB$4&gt;0)),(BB23/BB$4*100),"")</f>
        <v/>
      </c>
      <c r="BD23" s="19"/>
      <c r="BE23" s="4" t="str">
        <f t="shared" ref="BE23" si="168">IF(AND((BD23&gt;0),(BD$4&gt;0)),(BD23/BD$4*100),"")</f>
        <v/>
      </c>
      <c r="BF23" s="19"/>
      <c r="BG23" s="4" t="str">
        <f t="shared" ref="BG23" si="169">IF(AND((BF23&gt;0),(BF$4&gt;0)),(BF23/BF$4*100),"")</f>
        <v/>
      </c>
      <c r="BH23" s="19"/>
      <c r="BI23" s="4" t="str">
        <f t="shared" ref="BI23" si="170">IF(AND((BH23&gt;0),(BH$4&gt;0)),(BH23/BH$4*100),"")</f>
        <v/>
      </c>
      <c r="BK23" s="57" t="s">
        <v>29</v>
      </c>
      <c r="BL23" s="30">
        <f t="shared" si="16"/>
        <v>20</v>
      </c>
      <c r="BM23" s="31">
        <f t="shared" si="17"/>
        <v>14.7</v>
      </c>
      <c r="BN23" s="32" t="str">
        <f t="shared" si="18"/>
        <v>–</v>
      </c>
      <c r="BO23" s="33">
        <f t="shared" si="19"/>
        <v>21.1</v>
      </c>
      <c r="BP23" s="34">
        <f t="shared" si="20"/>
        <v>25.040387722132472</v>
      </c>
      <c r="BQ23" s="35" t="str">
        <f t="shared" si="41"/>
        <v>–</v>
      </c>
      <c r="BR23" s="36">
        <f t="shared" si="21"/>
        <v>32.558139534883722</v>
      </c>
      <c r="BS23" s="37">
        <f t="shared" si="22"/>
        <v>17.399999999999999</v>
      </c>
      <c r="BT23" s="38">
        <f t="shared" si="42"/>
        <v>28.930171212247508</v>
      </c>
      <c r="BU23" s="32">
        <f t="shared" si="23"/>
        <v>1.5788070113054886</v>
      </c>
      <c r="BV23" s="39">
        <f t="shared" si="43"/>
        <v>1.8043504669267185</v>
      </c>
      <c r="BW23" s="32">
        <f t="shared" si="24"/>
        <v>17.8</v>
      </c>
      <c r="BX23" s="35">
        <f t="shared" si="44"/>
        <v>26.888217522658607</v>
      </c>
    </row>
    <row r="24" spans="1:76" ht="16.5" customHeight="1" x14ac:dyDescent="0.2">
      <c r="A24" s="10" t="s">
        <v>30</v>
      </c>
      <c r="B24" s="19">
        <v>3.8</v>
      </c>
      <c r="C24" s="4">
        <f>IF(AND((B24&gt;0),(B$4&gt;0)),(B24/B$4*100),"")</f>
        <v>5.7401812688821749</v>
      </c>
      <c r="D24" s="19"/>
      <c r="E24" s="4" t="str">
        <f>IF(AND((D24&gt;0),(D$4&gt;0)),(D24/D$4*100),"")</f>
        <v/>
      </c>
      <c r="F24" s="19">
        <v>2.5</v>
      </c>
      <c r="G24" s="4">
        <f>IF(AND((F24&gt;0),(F$4&gt;0)),(F24/F$4*100),"")</f>
        <v>5.2854122621564485</v>
      </c>
      <c r="H24" s="19">
        <v>3.1</v>
      </c>
      <c r="I24" s="4">
        <f>IF(AND((H24&gt;0),(H$4&gt;0)),(H24/H$4*100),"")</f>
        <v>5.4964539007092199</v>
      </c>
      <c r="J24" s="19">
        <v>3.1</v>
      </c>
      <c r="K24" s="4">
        <f>IF(AND((J24&gt;0),(J$4&gt;0)),(J24/J$4*100),"")</f>
        <v>5.5456171735241506</v>
      </c>
      <c r="L24" s="19">
        <v>3</v>
      </c>
      <c r="M24" s="4">
        <f>IF(AND((L24&gt;0),(L$4&gt;0)),(L24/L$4*100),"")</f>
        <v>4.6656298600311041</v>
      </c>
      <c r="N24" s="19"/>
      <c r="O24" s="4" t="str">
        <f>IF(AND((N24&gt;0),(N$4&gt;0)),(N24/N$4*100),"")</f>
        <v/>
      </c>
      <c r="P24" s="19">
        <v>3.3</v>
      </c>
      <c r="Q24" s="4">
        <f>IF(AND((P24&gt;0),(P$4&gt;0)),(P24/P$4*100),"")</f>
        <v>4.8816568047337281</v>
      </c>
      <c r="R24" s="19">
        <v>2.9</v>
      </c>
      <c r="S24" s="4">
        <f>IF(AND((R24&gt;0),(R$4&gt;0)),(R24/R$4*100),"")</f>
        <v>4.6849757673667201</v>
      </c>
      <c r="T24" s="19">
        <v>3.6</v>
      </c>
      <c r="U24" s="4">
        <f>IF(AND((T24&gt;0),(T$4&gt;0)),(T24/T$4*100),"")</f>
        <v>5.4878048780487809</v>
      </c>
      <c r="V24" s="19">
        <v>2.5</v>
      </c>
      <c r="W24" s="4">
        <f>IF(AND((V24&gt;0),(V$4&gt;0)),(V24/V$4*100),"")</f>
        <v>4.4802867383512543</v>
      </c>
      <c r="X24" s="19"/>
      <c r="Y24" s="4" t="str">
        <f>IF(AND((X24&gt;0),(X$4&gt;0)),(X24/X$4*100),"")</f>
        <v/>
      </c>
      <c r="Z24" s="19">
        <v>2.7</v>
      </c>
      <c r="AA24" s="4">
        <f>IF(AND((Z24&gt;0),(Z$4&gt;0)),(Z24/Z$4*100),"")</f>
        <v>4.1347626339969379</v>
      </c>
      <c r="AB24" s="19">
        <v>3.2</v>
      </c>
      <c r="AC24" s="4">
        <f>IF(AND((AB24&gt;0),(AB$4&gt;0)),(AB24/AB$4*100),"")</f>
        <v>5.7245080500894465</v>
      </c>
      <c r="AD24" s="19">
        <v>3.3</v>
      </c>
      <c r="AE24" s="4">
        <f t="shared" ref="AE24" si="171">IF(AND((AD24&gt;0),(AD$4&gt;0)),(AD24/AD$4*100),"")</f>
        <v>4.9107142857142847</v>
      </c>
      <c r="AF24" s="19">
        <v>4.5</v>
      </c>
      <c r="AG24" s="4">
        <f t="shared" ref="AG24" si="172">IF(AND((AF24&gt;0),(AF$4&gt;0)),(AF24/AF$4*100),"")</f>
        <v>6.4102564102564097</v>
      </c>
      <c r="AH24" s="19">
        <v>2.6</v>
      </c>
      <c r="AI24" s="4">
        <f t="shared" ref="AI24" si="173">IF(AND((AH24&gt;0),(AH$4&gt;0)),(AH24/AH$4*100),"")</f>
        <v>4.4750430292598971</v>
      </c>
      <c r="AJ24" s="19">
        <v>2.5</v>
      </c>
      <c r="AK24" s="4">
        <f t="shared" ref="AK24" si="174">IF(AND((AJ24&gt;0),(AJ$4&gt;0)),(AJ24/AJ$4*100),"")</f>
        <v>4.770992366412214</v>
      </c>
      <c r="AL24" s="19">
        <v>2.5</v>
      </c>
      <c r="AM24" s="4">
        <f t="shared" ref="AM24" si="175">IF(AND((AL24&gt;0),(AL$4&gt;0)),(AL24/AL$4*100),"")</f>
        <v>4.5045045045045047</v>
      </c>
      <c r="AN24" s="19"/>
      <c r="AO24" s="4" t="str">
        <f t="shared" ref="AO24" si="176">IF(AND((AN24&gt;0),(AN$4&gt;0)),(AN24/AN$4*100),"")</f>
        <v/>
      </c>
      <c r="AP24" s="19"/>
      <c r="AQ24" s="4" t="str">
        <f t="shared" ref="AQ24" si="177">IF(AND((AP24&gt;0),(AP$4&gt;0)),(AP24/AP$4*100),"")</f>
        <v/>
      </c>
      <c r="AR24" s="19"/>
      <c r="AS24" s="4" t="str">
        <f t="shared" ref="AS24" si="178">IF(AND((AR24&gt;0),(AR$4&gt;0)),(AR24/AR$4*100),"")</f>
        <v/>
      </c>
      <c r="AT24" s="19"/>
      <c r="AU24" s="4" t="str">
        <f t="shared" ref="AU24" si="179">IF(AND((AT24&gt;0),(AT$4&gt;0)),(AT24/AT$4*100),"")</f>
        <v/>
      </c>
      <c r="AV24" s="19"/>
      <c r="AW24" s="4" t="str">
        <f t="shared" ref="AW24" si="180">IF(AND((AV24&gt;0),(AV$4&gt;0)),(AV24/AV$4*100),"")</f>
        <v/>
      </c>
      <c r="AX24" s="19"/>
      <c r="AY24" s="4" t="str">
        <f t="shared" ref="AY24" si="181">IF(AND((AX24&gt;0),(AX$4&gt;0)),(AX24/AX$4*100),"")</f>
        <v/>
      </c>
      <c r="AZ24" s="19"/>
      <c r="BA24" s="4" t="str">
        <f t="shared" ref="BA24" si="182">IF(AND((AZ24&gt;0),(AZ$4&gt;0)),(AZ24/AZ$4*100),"")</f>
        <v/>
      </c>
      <c r="BB24" s="19"/>
      <c r="BC24" s="4" t="str">
        <f t="shared" ref="BC24" si="183">IF(AND((BB24&gt;0),(BB$4&gt;0)),(BB24/BB$4*100),"")</f>
        <v/>
      </c>
      <c r="BD24" s="19"/>
      <c r="BE24" s="4" t="str">
        <f t="shared" ref="BE24" si="184">IF(AND((BD24&gt;0),(BD$4&gt;0)),(BD24/BD$4*100),"")</f>
        <v/>
      </c>
      <c r="BF24" s="19"/>
      <c r="BG24" s="4" t="str">
        <f t="shared" ref="BG24" si="185">IF(AND((BF24&gt;0),(BF$4&gt;0)),(BF24/BF$4*100),"")</f>
        <v/>
      </c>
      <c r="BH24" s="19"/>
      <c r="BI24" s="4" t="str">
        <f t="shared" ref="BI24" si="186">IF(AND((BH24&gt;0),(BH$4&gt;0)),(BH24/BH$4*100),"")</f>
        <v/>
      </c>
      <c r="BK24" s="57" t="s">
        <v>30</v>
      </c>
      <c r="BL24" s="30">
        <f t="shared" si="16"/>
        <v>16</v>
      </c>
      <c r="BM24" s="31">
        <f t="shared" si="17"/>
        <v>2.5</v>
      </c>
      <c r="BN24" s="32" t="str">
        <f t="shared" si="18"/>
        <v>–</v>
      </c>
      <c r="BO24" s="33">
        <f t="shared" si="19"/>
        <v>4.5</v>
      </c>
      <c r="BP24" s="34">
        <f t="shared" si="20"/>
        <v>4.1347626339969379</v>
      </c>
      <c r="BQ24" s="35" t="str">
        <f t="shared" si="41"/>
        <v>–</v>
      </c>
      <c r="BR24" s="36">
        <f t="shared" si="21"/>
        <v>6.4102564102564097</v>
      </c>
      <c r="BS24" s="37">
        <f t="shared" si="22"/>
        <v>3.0687500000000001</v>
      </c>
      <c r="BT24" s="38">
        <f t="shared" si="42"/>
        <v>5.0749249958773301</v>
      </c>
      <c r="BU24" s="32">
        <f t="shared" si="23"/>
        <v>0.55823382197784999</v>
      </c>
      <c r="BV24" s="39">
        <f t="shared" si="43"/>
        <v>0.61431045395586115</v>
      </c>
      <c r="BW24" s="32">
        <f t="shared" si="24"/>
        <v>3.8</v>
      </c>
      <c r="BX24" s="35">
        <f t="shared" si="44"/>
        <v>5.7401812688821749</v>
      </c>
    </row>
    <row r="25" spans="1:76" ht="16.5" customHeight="1" x14ac:dyDescent="0.2">
      <c r="A25" s="10" t="s">
        <v>107</v>
      </c>
      <c r="B25" s="68">
        <f>IF(AND((B24&gt;0),(B23&gt;0)),(B24/B23),"")</f>
        <v>0.21348314606741572</v>
      </c>
      <c r="C25" s="4" t="s">
        <v>3</v>
      </c>
      <c r="D25" s="68" t="str">
        <f>IF(AND((D24&gt;0),(D23&gt;0)),(D24/D23),"")</f>
        <v/>
      </c>
      <c r="E25" s="4" t="s">
        <v>3</v>
      </c>
      <c r="F25" s="68">
        <f>IF(AND((F24&gt;0),(F23&gt;0)),(F24/F23),"")</f>
        <v>0.17006802721088435</v>
      </c>
      <c r="G25" s="4" t="s">
        <v>3</v>
      </c>
      <c r="H25" s="68">
        <f>IF(AND((H24&gt;0),(H23&gt;0)),(H24/H23),"")</f>
        <v>0.18562874251497008</v>
      </c>
      <c r="I25" s="4" t="s">
        <v>3</v>
      </c>
      <c r="J25" s="68">
        <f>IF(AND((J24&gt;0),(J23&gt;0)),(J24/J23),"")</f>
        <v>0.19018404907975459</v>
      </c>
      <c r="K25" s="4" t="s">
        <v>3</v>
      </c>
      <c r="L25" s="68">
        <f>IF(AND((L24&gt;0),(L23&gt;0)),(L24/L23),"")</f>
        <v>0.15789473684210525</v>
      </c>
      <c r="M25" s="4" t="s">
        <v>3</v>
      </c>
      <c r="N25" s="68" t="str">
        <f>IF(AND((N24&gt;0),(N23&gt;0)),(N24/N23),"")</f>
        <v/>
      </c>
      <c r="O25" s="4" t="s">
        <v>3</v>
      </c>
      <c r="P25" s="68">
        <f>IF(AND((P24&gt;0),(P23&gt;0)),(P24/P23),"")</f>
        <v>0.1864406779661017</v>
      </c>
      <c r="Q25" s="4" t="s">
        <v>3</v>
      </c>
      <c r="R25" s="68">
        <f>IF(AND((R24&gt;0),(R23&gt;0)),(R24/R23),"")</f>
        <v>0.18709677419354839</v>
      </c>
      <c r="S25" s="4" t="s">
        <v>3</v>
      </c>
      <c r="T25" s="68">
        <f>IF(AND((T24&gt;0),(T23&gt;0)),(T24/T23),"")</f>
        <v>0.1875</v>
      </c>
      <c r="U25" s="4" t="s">
        <v>3</v>
      </c>
      <c r="V25" s="68">
        <f>IF(AND((V24&gt;0),(V23&gt;0)),(V24/V23),"")</f>
        <v>0.16129032258064516</v>
      </c>
      <c r="W25" s="4" t="s">
        <v>3</v>
      </c>
      <c r="X25" s="68" t="str">
        <f>IF(AND((X24&gt;0),(X23&gt;0)),(X24/X23),"")</f>
        <v/>
      </c>
      <c r="Y25" s="4" t="s">
        <v>3</v>
      </c>
      <c r="Z25" s="68">
        <f>IF(AND((Z24&gt;0),(Z23&gt;0)),(Z24/Z23),"")</f>
        <v>0.15000000000000002</v>
      </c>
      <c r="AA25" s="4" t="s">
        <v>3</v>
      </c>
      <c r="AB25" s="68">
        <f>IF(AND((AB24&gt;0),(AB23&gt;0)),(AB24/AB23),"")</f>
        <v>0.17582417582417584</v>
      </c>
      <c r="AC25" s="4" t="s">
        <v>3</v>
      </c>
      <c r="AD25" s="68">
        <f t="shared" ref="AD25" si="187">IF(AND((AD24&gt;0),(AD23&gt;0)),(AD24/AD23),"")</f>
        <v>0.171875</v>
      </c>
      <c r="AE25" s="4" t="s">
        <v>3</v>
      </c>
      <c r="AF25" s="68">
        <f t="shared" ref="AF25" si="188">IF(AND((AF24&gt;0),(AF23&gt;0)),(AF24/AF23),"")</f>
        <v>0.21327014218009477</v>
      </c>
      <c r="AG25" s="4" t="s">
        <v>3</v>
      </c>
      <c r="AH25" s="68">
        <f t="shared" ref="AH25" si="189">IF(AND((AH24&gt;0),(AH23&gt;0)),(AH24/AH23),"")</f>
        <v>0.14857142857142858</v>
      </c>
      <c r="AI25" s="4" t="s">
        <v>3</v>
      </c>
      <c r="AJ25" s="68">
        <f t="shared" ref="AJ25" si="190">IF(AND((AJ24&gt;0),(AJ23&gt;0)),(AJ24/AJ23),"")</f>
        <v>0.15923566878980894</v>
      </c>
      <c r="AK25" s="4" t="s">
        <v>3</v>
      </c>
      <c r="AL25" s="68">
        <f t="shared" ref="AL25" si="191">IF(AND((AL24&gt;0),(AL23&gt;0)),(AL24/AL23),"")</f>
        <v>0.15723270440251572</v>
      </c>
      <c r="AM25" s="4" t="s">
        <v>3</v>
      </c>
      <c r="AN25" s="68" t="str">
        <f t="shared" ref="AN25" si="192">IF(AND((AN24&gt;0),(AN23&gt;0)),(AN24/AN23),"")</f>
        <v/>
      </c>
      <c r="AO25" s="4" t="s">
        <v>3</v>
      </c>
      <c r="AP25" s="68" t="str">
        <f t="shared" ref="AP25" si="193">IF(AND((AP24&gt;0),(AP23&gt;0)),(AP24/AP23),"")</f>
        <v/>
      </c>
      <c r="AQ25" s="4" t="s">
        <v>3</v>
      </c>
      <c r="AR25" s="68" t="str">
        <f t="shared" ref="AR25" si="194">IF(AND((AR24&gt;0),(AR23&gt;0)),(AR24/AR23),"")</f>
        <v/>
      </c>
      <c r="AS25" s="4" t="s">
        <v>3</v>
      </c>
      <c r="AT25" s="68" t="str">
        <f t="shared" ref="AT25" si="195">IF(AND((AT24&gt;0),(AT23&gt;0)),(AT24/AT23),"")</f>
        <v/>
      </c>
      <c r="AU25" s="4" t="s">
        <v>3</v>
      </c>
      <c r="AV25" s="68" t="str">
        <f t="shared" ref="AV25" si="196">IF(AND((AV24&gt;0),(AV23&gt;0)),(AV24/AV23),"")</f>
        <v/>
      </c>
      <c r="AW25" s="4" t="s">
        <v>3</v>
      </c>
      <c r="AX25" s="68" t="str">
        <f t="shared" ref="AX25" si="197">IF(AND((AX24&gt;0),(AX23&gt;0)),(AX24/AX23),"")</f>
        <v/>
      </c>
      <c r="AY25" s="4" t="s">
        <v>3</v>
      </c>
      <c r="AZ25" s="68" t="str">
        <f t="shared" ref="AZ25" si="198">IF(AND((AZ24&gt;0),(AZ23&gt;0)),(AZ24/AZ23),"")</f>
        <v/>
      </c>
      <c r="BA25" s="4" t="s">
        <v>3</v>
      </c>
      <c r="BB25" s="68" t="str">
        <f t="shared" ref="BB25" si="199">IF(AND((BB24&gt;0),(BB23&gt;0)),(BB24/BB23),"")</f>
        <v/>
      </c>
      <c r="BC25" s="4" t="s">
        <v>3</v>
      </c>
      <c r="BD25" s="68" t="str">
        <f t="shared" ref="BD25" si="200">IF(AND((BD24&gt;0),(BD23&gt;0)),(BD24/BD23),"")</f>
        <v/>
      </c>
      <c r="BE25" s="4" t="s">
        <v>3</v>
      </c>
      <c r="BF25" s="68" t="str">
        <f t="shared" ref="BF25" si="201">IF(AND((BF24&gt;0),(BF23&gt;0)),(BF24/BF23),"")</f>
        <v/>
      </c>
      <c r="BG25" s="4" t="s">
        <v>3</v>
      </c>
      <c r="BH25" s="68" t="str">
        <f t="shared" ref="BH25" si="202">IF(AND((BH24&gt;0),(BH23&gt;0)),(BH24/BH23),"")</f>
        <v/>
      </c>
      <c r="BI25" s="4" t="s">
        <v>3</v>
      </c>
      <c r="BK25" s="57" t="s">
        <v>31</v>
      </c>
      <c r="BL25" s="30">
        <f t="shared" si="16"/>
        <v>16</v>
      </c>
      <c r="BM25" s="40">
        <f t="shared" si="17"/>
        <v>0.14857142857142858</v>
      </c>
      <c r="BN25" s="22" t="str">
        <f t="shared" si="18"/>
        <v>–</v>
      </c>
      <c r="BO25" s="41">
        <f t="shared" si="19"/>
        <v>0.21348314606741572</v>
      </c>
      <c r="BP25" s="24" t="str">
        <f t="shared" si="20"/>
        <v/>
      </c>
      <c r="BQ25" s="6" t="s">
        <v>3</v>
      </c>
      <c r="BR25" s="26" t="str">
        <f t="shared" si="21"/>
        <v/>
      </c>
      <c r="BS25" s="42">
        <f t="shared" si="22"/>
        <v>0.17597472476396561</v>
      </c>
      <c r="BT25" s="28" t="s">
        <v>3</v>
      </c>
      <c r="BU25" s="43">
        <f t="shared" si="23"/>
        <v>2.018303961273063E-2</v>
      </c>
      <c r="BV25" s="29" t="s">
        <v>3</v>
      </c>
      <c r="BW25" s="43">
        <f t="shared" si="24"/>
        <v>0.21348314606741572</v>
      </c>
      <c r="BX25" s="25" t="s">
        <v>3</v>
      </c>
    </row>
    <row r="26" spans="1:76"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c r="BW26" s="22"/>
      <c r="BX26" s="25"/>
    </row>
    <row r="27" spans="1:76" ht="16.5" customHeight="1" x14ac:dyDescent="0.2">
      <c r="A27" s="10" t="s">
        <v>29</v>
      </c>
      <c r="B27" s="19">
        <v>17.5</v>
      </c>
      <c r="C27" s="4">
        <f>IF(AND((B27&gt;0),(B$4&gt;0)),(B27/B$4*100),"")</f>
        <v>26.435045317220542</v>
      </c>
      <c r="D27" s="19">
        <v>17.600000000000001</v>
      </c>
      <c r="E27" s="4">
        <f>IF(AND((D27&gt;0),(D$4&gt;0)),(D27/D$4*100),"")</f>
        <v>29.187396351575462</v>
      </c>
      <c r="F27" s="19">
        <v>13.8</v>
      </c>
      <c r="G27" s="4">
        <f>IF(AND((F27&gt;0),(F$4&gt;0)),(F27/F$4*100),"")</f>
        <v>29.175475687103596</v>
      </c>
      <c r="H27" s="19">
        <v>15.6</v>
      </c>
      <c r="I27" s="4">
        <f>IF(AND((H27&gt;0),(H$4&gt;0)),(H27/H$4*100),"")</f>
        <v>27.659574468085108</v>
      </c>
      <c r="J27" s="19">
        <v>16.3</v>
      </c>
      <c r="K27" s="4">
        <f>IF(AND((J27&gt;0),(J$4&gt;0)),(J27/J$4*100),"")</f>
        <v>29.159212880143116</v>
      </c>
      <c r="L27" s="19">
        <v>17.100000000000001</v>
      </c>
      <c r="M27" s="4">
        <f>IF(AND((L27&gt;0),(L$4&gt;0)),(L27/L$4*100),"")</f>
        <v>26.594090202177295</v>
      </c>
      <c r="N27" s="19">
        <v>18.600000000000001</v>
      </c>
      <c r="O27" s="4">
        <f>IF(AND((N27&gt;0),(N$4&gt;0)),(N27/N$4*100),"")</f>
        <v>27.514792899408285</v>
      </c>
      <c r="P27" s="19">
        <v>16.899999999999999</v>
      </c>
      <c r="Q27" s="4">
        <f>IF(AND((P27&gt;0),(P$4&gt;0)),(P27/P$4*100),"")</f>
        <v>25</v>
      </c>
      <c r="R27" s="19">
        <v>17</v>
      </c>
      <c r="S27" s="4">
        <f>IF(AND((R27&gt;0),(R$4&gt;0)),(R27/R$4*100),"")</f>
        <v>27.463651050080777</v>
      </c>
      <c r="T27" s="19">
        <v>18.100000000000001</v>
      </c>
      <c r="U27" s="4">
        <f>IF(AND((T27&gt;0),(T$4&gt;0)),(T27/T$4*100),"")</f>
        <v>27.591463414634148</v>
      </c>
      <c r="V27" s="19">
        <v>15.6</v>
      </c>
      <c r="W27" s="4">
        <f>IF(AND((V27&gt;0),(V$4&gt;0)),(V27/V$4*100),"")</f>
        <v>27.956989247311832</v>
      </c>
      <c r="X27" s="19">
        <v>15.4</v>
      </c>
      <c r="Y27" s="4">
        <f>IF(AND((X27&gt;0),(X$4&gt;0)),(X27/X$4*100),"")</f>
        <v>27.747747747747749</v>
      </c>
      <c r="Z27" s="19">
        <v>17.2</v>
      </c>
      <c r="AA27" s="4">
        <f>IF(AND((Z27&gt;0),(Z$4&gt;0)),(Z27/Z$4*100),"")</f>
        <v>26.339969372128635</v>
      </c>
      <c r="AB27" s="19">
        <v>17.399999999999999</v>
      </c>
      <c r="AC27" s="4">
        <f>IF(AND((AB27&gt;0),(AB$4&gt;0)),(AB27/AB$4*100),"")</f>
        <v>31.127012522361358</v>
      </c>
      <c r="AD27" s="19">
        <v>18.3</v>
      </c>
      <c r="AE27" s="4">
        <f t="shared" ref="AE27" si="203">IF(AND((AD27&gt;0),(AD$4&gt;0)),(AD27/AD$4*100),"")</f>
        <v>27.232142857142854</v>
      </c>
      <c r="AF27" s="19">
        <v>20.100000000000001</v>
      </c>
      <c r="AG27" s="4">
        <f t="shared" ref="AG27" si="204">IF(AND((AF27&gt;0),(AF$4&gt;0)),(AF27/AF$4*100),"")</f>
        <v>28.63247863247863</v>
      </c>
      <c r="AH27" s="19">
        <v>16.7</v>
      </c>
      <c r="AI27" s="4">
        <f t="shared" ref="AI27" si="205">IF(AND((AH27&gt;0),(AH$4&gt;0)),(AH27/AH$4*100),"")</f>
        <v>28.743545611015485</v>
      </c>
      <c r="AJ27" s="19">
        <v>15.3</v>
      </c>
      <c r="AK27" s="4">
        <f t="shared" ref="AK27" si="206">IF(AND((AJ27&gt;0),(AJ$4&gt;0)),(AJ27/AJ$4*100),"")</f>
        <v>29.198473282442748</v>
      </c>
      <c r="AL27" s="19">
        <v>14.4</v>
      </c>
      <c r="AM27" s="4">
        <f t="shared" ref="AM27" si="207">IF(AND((AL27&gt;0),(AL$4&gt;0)),(AL27/AL$4*100),"")</f>
        <v>25.945945945945947</v>
      </c>
      <c r="AN27" s="19">
        <v>16.5</v>
      </c>
      <c r="AO27" s="4">
        <f t="shared" ref="AO27" si="208">IF(AND((AN27&gt;0),(AN$4&gt;0)),(AN27/AN$4*100),"")</f>
        <v>28.645833333333332</v>
      </c>
      <c r="AP27" s="19"/>
      <c r="AQ27" s="4" t="str">
        <f t="shared" ref="AQ27" si="209">IF(AND((AP27&gt;0),(AP$4&gt;0)),(AP27/AP$4*100),"")</f>
        <v/>
      </c>
      <c r="AR27" s="19"/>
      <c r="AS27" s="4" t="str">
        <f t="shared" ref="AS27" si="210">IF(AND((AR27&gt;0),(AR$4&gt;0)),(AR27/AR$4*100),"")</f>
        <v/>
      </c>
      <c r="AT27" s="19"/>
      <c r="AU27" s="4" t="str">
        <f t="shared" ref="AU27" si="211">IF(AND((AT27&gt;0),(AT$4&gt;0)),(AT27/AT$4*100),"")</f>
        <v/>
      </c>
      <c r="AV27" s="19"/>
      <c r="AW27" s="4" t="str">
        <f t="shared" ref="AW27" si="212">IF(AND((AV27&gt;0),(AV$4&gt;0)),(AV27/AV$4*100),"")</f>
        <v/>
      </c>
      <c r="AX27" s="19"/>
      <c r="AY27" s="4" t="str">
        <f t="shared" ref="AY27" si="213">IF(AND((AX27&gt;0),(AX$4&gt;0)),(AX27/AX$4*100),"")</f>
        <v/>
      </c>
      <c r="AZ27" s="19"/>
      <c r="BA27" s="4" t="str">
        <f t="shared" ref="BA27" si="214">IF(AND((AZ27&gt;0),(AZ$4&gt;0)),(AZ27/AZ$4*100),"")</f>
        <v/>
      </c>
      <c r="BB27" s="19"/>
      <c r="BC27" s="4" t="str">
        <f t="shared" ref="BC27" si="215">IF(AND((BB27&gt;0),(BB$4&gt;0)),(BB27/BB$4*100),"")</f>
        <v/>
      </c>
      <c r="BD27" s="19"/>
      <c r="BE27" s="4" t="str">
        <f t="shared" ref="BE27" si="216">IF(AND((BD27&gt;0),(BD$4&gt;0)),(BD27/BD$4*100),"")</f>
        <v/>
      </c>
      <c r="BF27" s="19"/>
      <c r="BG27" s="4" t="str">
        <f t="shared" ref="BG27" si="217">IF(AND((BF27&gt;0),(BF$4&gt;0)),(BF27/BF$4*100),"")</f>
        <v/>
      </c>
      <c r="BH27" s="19"/>
      <c r="BI27" s="4" t="str">
        <f t="shared" ref="BI27" si="218">IF(AND((BH27&gt;0),(BH$4&gt;0)),(BH27/BH$4*100),"")</f>
        <v/>
      </c>
      <c r="BK27" s="57" t="s">
        <v>29</v>
      </c>
      <c r="BL27" s="30">
        <f t="shared" si="16"/>
        <v>20</v>
      </c>
      <c r="BM27" s="31">
        <f t="shared" si="17"/>
        <v>13.8</v>
      </c>
      <c r="BN27" s="32" t="str">
        <f t="shared" si="18"/>
        <v>–</v>
      </c>
      <c r="BO27" s="33">
        <f t="shared" si="19"/>
        <v>20.100000000000001</v>
      </c>
      <c r="BP27" s="34">
        <f t="shared" si="20"/>
        <v>25</v>
      </c>
      <c r="BQ27" s="35" t="str">
        <f t="shared" si="41"/>
        <v>–</v>
      </c>
      <c r="BR27" s="36">
        <f t="shared" si="21"/>
        <v>31.127012522361358</v>
      </c>
      <c r="BS27" s="37">
        <f t="shared" si="22"/>
        <v>16.77</v>
      </c>
      <c r="BT27" s="38">
        <f t="shared" si="42"/>
        <v>27.867542041116842</v>
      </c>
      <c r="BU27" s="32">
        <f t="shared" si="23"/>
        <v>1.4875270895366119</v>
      </c>
      <c r="BV27" s="39">
        <f t="shared" si="43"/>
        <v>1.4184969764677897</v>
      </c>
      <c r="BW27" s="32">
        <f t="shared" si="24"/>
        <v>17.5</v>
      </c>
      <c r="BX27" s="35">
        <f t="shared" si="44"/>
        <v>26.435045317220542</v>
      </c>
    </row>
    <row r="28" spans="1:76" ht="16.5" customHeight="1" x14ac:dyDescent="0.2">
      <c r="A28" s="10" t="s">
        <v>30</v>
      </c>
      <c r="B28" s="19">
        <v>2.6</v>
      </c>
      <c r="C28" s="4">
        <f>IF(AND((B28&gt;0),(B$4&gt;0)),(B28/B$4*100),"")</f>
        <v>3.9274924471299091</v>
      </c>
      <c r="D28" s="19">
        <v>2.6</v>
      </c>
      <c r="E28" s="4">
        <f>IF(AND((D28&gt;0),(D$4&gt;0)),(D28/D$4*100),"")</f>
        <v>4.3117744610281932</v>
      </c>
      <c r="F28" s="19">
        <v>2.5</v>
      </c>
      <c r="G28" s="4">
        <f>IF(AND((F28&gt;0),(F$4&gt;0)),(F28/F$4*100),"")</f>
        <v>5.2854122621564485</v>
      </c>
      <c r="H28" s="19">
        <v>2.6</v>
      </c>
      <c r="I28" s="4">
        <f>IF(AND((H28&gt;0),(H$4&gt;0)),(H28/H$4*100),"")</f>
        <v>4.6099290780141846</v>
      </c>
      <c r="J28" s="19">
        <v>2.8</v>
      </c>
      <c r="K28" s="4">
        <f>IF(AND((J28&gt;0),(J$4&gt;0)),(J28/J$4*100),"")</f>
        <v>5.0089445438282638</v>
      </c>
      <c r="L28" s="19"/>
      <c r="M28" s="4" t="str">
        <f>IF(AND((L28&gt;0),(L$4&gt;0)),(L28/L$4*100),"")</f>
        <v/>
      </c>
      <c r="N28" s="19"/>
      <c r="O28" s="4" t="str">
        <f>IF(AND((N28&gt;0),(N$4&gt;0)),(N28/N$4*100),"")</f>
        <v/>
      </c>
      <c r="P28" s="19">
        <v>3</v>
      </c>
      <c r="Q28" s="4">
        <f>IF(AND((P28&gt;0),(P$4&gt;0)),(P28/P$4*100),"")</f>
        <v>4.437869822485208</v>
      </c>
      <c r="R28" s="19">
        <v>2.7</v>
      </c>
      <c r="S28" s="4">
        <f>IF(AND((R28&gt;0),(R$4&gt;0)),(R28/R$4*100),"")</f>
        <v>4.3618739903069468</v>
      </c>
      <c r="T28" s="19">
        <v>3.2</v>
      </c>
      <c r="U28" s="4">
        <f>IF(AND((T28&gt;0),(T$4&gt;0)),(T28/T$4*100),"")</f>
        <v>4.8780487804878057</v>
      </c>
      <c r="V28" s="19">
        <v>3</v>
      </c>
      <c r="W28" s="4">
        <f>IF(AND((V28&gt;0),(V$4&gt;0)),(V28/V$4*100),"")</f>
        <v>5.376344086021505</v>
      </c>
      <c r="X28" s="19">
        <v>3</v>
      </c>
      <c r="Y28" s="4">
        <f>IF(AND((X28&gt;0),(X$4&gt;0)),(X28/X$4*100),"")</f>
        <v>5.4054054054054053</v>
      </c>
      <c r="Z28" s="19">
        <v>3</v>
      </c>
      <c r="AA28" s="4">
        <f>IF(AND((Z28&gt;0),(Z$4&gt;0)),(Z28/Z$4*100),"")</f>
        <v>4.5941807044410412</v>
      </c>
      <c r="AB28" s="19">
        <v>3</v>
      </c>
      <c r="AC28" s="4">
        <f>IF(AND((AB28&gt;0),(AB$4&gt;0)),(AB28/AB$4*100),"")</f>
        <v>5.3667262969588556</v>
      </c>
      <c r="AD28" s="19">
        <v>3</v>
      </c>
      <c r="AE28" s="4">
        <f t="shared" ref="AE28" si="219">IF(AND((AD28&gt;0),(AD$4&gt;0)),(AD28/AD$4*100),"")</f>
        <v>4.4642857142857144</v>
      </c>
      <c r="AF28" s="19">
        <v>3.2</v>
      </c>
      <c r="AG28" s="4">
        <f t="shared" ref="AG28" si="220">IF(AND((AF28&gt;0),(AF$4&gt;0)),(AF28/AF$4*100),"")</f>
        <v>4.5584045584045585</v>
      </c>
      <c r="AH28" s="19">
        <v>3.1</v>
      </c>
      <c r="AI28" s="4">
        <f t="shared" ref="AI28" si="221">IF(AND((AH28&gt;0),(AH$4&gt;0)),(AH28/AH$4*100),"")</f>
        <v>5.3356282271944924</v>
      </c>
      <c r="AJ28" s="19">
        <v>2.5</v>
      </c>
      <c r="AK28" s="4">
        <f t="shared" ref="AK28" si="222">IF(AND((AJ28&gt;0),(AJ$4&gt;0)),(AJ28/AJ$4*100),"")</f>
        <v>4.770992366412214</v>
      </c>
      <c r="AL28" s="19">
        <v>2.5</v>
      </c>
      <c r="AM28" s="4">
        <f t="shared" ref="AM28" si="223">IF(AND((AL28&gt;0),(AL$4&gt;0)),(AL28/AL$4*100),"")</f>
        <v>4.5045045045045047</v>
      </c>
      <c r="AN28" s="19">
        <v>3.1</v>
      </c>
      <c r="AO28" s="4">
        <f t="shared" ref="AO28" si="224">IF(AND((AN28&gt;0),(AN$4&gt;0)),(AN28/AN$4*100),"")</f>
        <v>5.3819444444444446</v>
      </c>
      <c r="AP28" s="19"/>
      <c r="AQ28" s="4" t="str">
        <f t="shared" ref="AQ28" si="225">IF(AND((AP28&gt;0),(AP$4&gt;0)),(AP28/AP$4*100),"")</f>
        <v/>
      </c>
      <c r="AR28" s="19"/>
      <c r="AS28" s="4" t="str">
        <f t="shared" ref="AS28" si="226">IF(AND((AR28&gt;0),(AR$4&gt;0)),(AR28/AR$4*100),"")</f>
        <v/>
      </c>
      <c r="AT28" s="19"/>
      <c r="AU28" s="4" t="str">
        <f t="shared" ref="AU28" si="227">IF(AND((AT28&gt;0),(AT$4&gt;0)),(AT28/AT$4*100),"")</f>
        <v/>
      </c>
      <c r="AV28" s="19"/>
      <c r="AW28" s="4" t="str">
        <f t="shared" ref="AW28" si="228">IF(AND((AV28&gt;0),(AV$4&gt;0)),(AV28/AV$4*100),"")</f>
        <v/>
      </c>
      <c r="AX28" s="19"/>
      <c r="AY28" s="4" t="str">
        <f t="shared" ref="AY28" si="229">IF(AND((AX28&gt;0),(AX$4&gt;0)),(AX28/AX$4*100),"")</f>
        <v/>
      </c>
      <c r="AZ28" s="19"/>
      <c r="BA28" s="4" t="str">
        <f t="shared" ref="BA28" si="230">IF(AND((AZ28&gt;0),(AZ$4&gt;0)),(AZ28/AZ$4*100),"")</f>
        <v/>
      </c>
      <c r="BB28" s="19"/>
      <c r="BC28" s="4" t="str">
        <f t="shared" ref="BC28" si="231">IF(AND((BB28&gt;0),(BB$4&gt;0)),(BB28/BB$4*100),"")</f>
        <v/>
      </c>
      <c r="BD28" s="19"/>
      <c r="BE28" s="4" t="str">
        <f t="shared" ref="BE28" si="232">IF(AND((BD28&gt;0),(BD$4&gt;0)),(BD28/BD$4*100),"")</f>
        <v/>
      </c>
      <c r="BF28" s="19"/>
      <c r="BG28" s="4" t="str">
        <f t="shared" ref="BG28" si="233">IF(AND((BF28&gt;0),(BF$4&gt;0)),(BF28/BF$4*100),"")</f>
        <v/>
      </c>
      <c r="BH28" s="19"/>
      <c r="BI28" s="4" t="str">
        <f t="shared" ref="BI28" si="234">IF(AND((BH28&gt;0),(BH$4&gt;0)),(BH28/BH$4*100),"")</f>
        <v/>
      </c>
      <c r="BK28" s="57" t="s">
        <v>30</v>
      </c>
      <c r="BL28" s="30">
        <f>COUNT(B28,D28,F28,H28,J28,L28,N28,P28,R28,T28,V28,X28,Z28,AB28,AD28,AF28,AH28,AJ28,AL28,AN28,AP28,AR28,AT28,AV28,AX28,AZ28,BB28,BD28,BF28,BH28)</f>
        <v>18</v>
      </c>
      <c r="BM28" s="31">
        <f t="shared" si="17"/>
        <v>2.5</v>
      </c>
      <c r="BN28" s="32" t="str">
        <f t="shared" si="18"/>
        <v>–</v>
      </c>
      <c r="BO28" s="33">
        <f t="shared" si="19"/>
        <v>3.2</v>
      </c>
      <c r="BP28" s="34">
        <f t="shared" si="20"/>
        <v>3.9274924471299091</v>
      </c>
      <c r="BQ28" s="35" t="str">
        <f t="shared" si="41"/>
        <v>–</v>
      </c>
      <c r="BR28" s="36">
        <f t="shared" si="21"/>
        <v>5.4054054054054053</v>
      </c>
      <c r="BS28" s="37">
        <f t="shared" si="22"/>
        <v>2.8555555555555561</v>
      </c>
      <c r="BT28" s="38">
        <f t="shared" si="42"/>
        <v>4.8099867607505384</v>
      </c>
      <c r="BU28" s="32">
        <f t="shared" si="23"/>
        <v>0.252568504911445</v>
      </c>
      <c r="BV28" s="39">
        <f t="shared" si="43"/>
        <v>0.45950416896641566</v>
      </c>
      <c r="BW28" s="32">
        <f t="shared" si="24"/>
        <v>2.6</v>
      </c>
      <c r="BX28" s="35">
        <f t="shared" si="44"/>
        <v>3.9274924471299091</v>
      </c>
    </row>
    <row r="29" spans="1:76" ht="16.5" customHeight="1" x14ac:dyDescent="0.2">
      <c r="A29" s="10" t="s">
        <v>107</v>
      </c>
      <c r="B29" s="68">
        <f>IF(AND((B28&gt;0),(B27&gt;0)),(B28/B27),"")</f>
        <v>0.14857142857142858</v>
      </c>
      <c r="C29" s="4" t="s">
        <v>3</v>
      </c>
      <c r="D29" s="68">
        <f>IF(AND((D28&gt;0),(D27&gt;0)),(D28/D27),"")</f>
        <v>0.14772727272727271</v>
      </c>
      <c r="E29" s="4" t="s">
        <v>3</v>
      </c>
      <c r="F29" s="68">
        <f>IF(AND((F28&gt;0),(F27&gt;0)),(F28/F27),"")</f>
        <v>0.18115942028985507</v>
      </c>
      <c r="G29" s="4" t="s">
        <v>3</v>
      </c>
      <c r="H29" s="68">
        <f>IF(AND((H28&gt;0),(H27&gt;0)),(H28/H27),"")</f>
        <v>0.16666666666666669</v>
      </c>
      <c r="I29" s="4" t="s">
        <v>3</v>
      </c>
      <c r="J29" s="68">
        <f>IF(AND((J28&gt;0),(J27&gt;0)),(J28/J27),"")</f>
        <v>0.17177914110429446</v>
      </c>
      <c r="K29" s="4" t="s">
        <v>3</v>
      </c>
      <c r="L29" s="68" t="str">
        <f>IF(AND((L28&gt;0),(L27&gt;0)),(L28/L27),"")</f>
        <v/>
      </c>
      <c r="M29" s="4" t="s">
        <v>3</v>
      </c>
      <c r="N29" s="68" t="str">
        <f>IF(AND((N28&gt;0),(N27&gt;0)),(N28/N27),"")</f>
        <v/>
      </c>
      <c r="O29" s="4" t="s">
        <v>3</v>
      </c>
      <c r="P29" s="68">
        <f>IF(AND((P28&gt;0),(P27&gt;0)),(P28/P27),"")</f>
        <v>0.1775147928994083</v>
      </c>
      <c r="Q29" s="4" t="s">
        <v>3</v>
      </c>
      <c r="R29" s="68">
        <f>IF(AND((R28&gt;0),(R27&gt;0)),(R28/R27),"")</f>
        <v>0.15882352941176472</v>
      </c>
      <c r="S29" s="4" t="s">
        <v>3</v>
      </c>
      <c r="T29" s="68">
        <f>IF(AND((T28&gt;0),(T27&gt;0)),(T28/T27),"")</f>
        <v>0.17679558011049723</v>
      </c>
      <c r="U29" s="4" t="s">
        <v>3</v>
      </c>
      <c r="V29" s="68">
        <f>IF(AND((V28&gt;0),(V27&gt;0)),(V28/V27),"")</f>
        <v>0.19230769230769232</v>
      </c>
      <c r="W29" s="4" t="s">
        <v>3</v>
      </c>
      <c r="X29" s="68">
        <f>IF(AND((X28&gt;0),(X27&gt;0)),(X28/X27),"")</f>
        <v>0.19480519480519481</v>
      </c>
      <c r="Y29" s="4" t="s">
        <v>3</v>
      </c>
      <c r="Z29" s="68">
        <f>IF(AND((Z28&gt;0),(Z27&gt;0)),(Z28/Z27),"")</f>
        <v>0.1744186046511628</v>
      </c>
      <c r="AA29" s="4" t="s">
        <v>3</v>
      </c>
      <c r="AB29" s="68">
        <f>IF(AND((AB28&gt;0),(AB27&gt;0)),(AB28/AB27),"")</f>
        <v>0.17241379310344829</v>
      </c>
      <c r="AC29" s="4" t="s">
        <v>3</v>
      </c>
      <c r="AD29" s="68">
        <f t="shared" ref="AD29" si="235">IF(AND((AD28&gt;0),(AD27&gt;0)),(AD28/AD27),"")</f>
        <v>0.16393442622950818</v>
      </c>
      <c r="AE29" s="4" t="s">
        <v>3</v>
      </c>
      <c r="AF29" s="68">
        <f t="shared" ref="AF29" si="236">IF(AND((AF28&gt;0),(AF27&gt;0)),(AF28/AF27),"")</f>
        <v>0.15920398009950248</v>
      </c>
      <c r="AG29" s="4" t="s">
        <v>3</v>
      </c>
      <c r="AH29" s="68">
        <f t="shared" ref="AH29" si="237">IF(AND((AH28&gt;0),(AH27&gt;0)),(AH28/AH27),"")</f>
        <v>0.18562874251497008</v>
      </c>
      <c r="AI29" s="4" t="s">
        <v>3</v>
      </c>
      <c r="AJ29" s="68">
        <f t="shared" ref="AJ29" si="238">IF(AND((AJ28&gt;0),(AJ27&gt;0)),(AJ28/AJ27),"")</f>
        <v>0.16339869281045752</v>
      </c>
      <c r="AK29" s="4" t="s">
        <v>3</v>
      </c>
      <c r="AL29" s="68">
        <f t="shared" ref="AL29" si="239">IF(AND((AL28&gt;0),(AL27&gt;0)),(AL28/AL27),"")</f>
        <v>0.1736111111111111</v>
      </c>
      <c r="AM29" s="4" t="s">
        <v>3</v>
      </c>
      <c r="AN29" s="68">
        <f t="shared" ref="AN29" si="240">IF(AND((AN28&gt;0),(AN27&gt;0)),(AN28/AN27),"")</f>
        <v>0.1878787878787879</v>
      </c>
      <c r="AO29" s="4" t="s">
        <v>3</v>
      </c>
      <c r="AP29" s="68" t="str">
        <f t="shared" ref="AP29" si="241">IF(AND((AP28&gt;0),(AP27&gt;0)),(AP28/AP27),"")</f>
        <v/>
      </c>
      <c r="AQ29" s="4" t="s">
        <v>3</v>
      </c>
      <c r="AR29" s="68" t="str">
        <f t="shared" ref="AR29" si="242">IF(AND((AR28&gt;0),(AR27&gt;0)),(AR28/AR27),"")</f>
        <v/>
      </c>
      <c r="AS29" s="4" t="s">
        <v>3</v>
      </c>
      <c r="AT29" s="68" t="str">
        <f t="shared" ref="AT29" si="243">IF(AND((AT28&gt;0),(AT27&gt;0)),(AT28/AT27),"")</f>
        <v/>
      </c>
      <c r="AU29" s="4" t="s">
        <v>3</v>
      </c>
      <c r="AV29" s="68" t="str">
        <f t="shared" ref="AV29" si="244">IF(AND((AV28&gt;0),(AV27&gt;0)),(AV28/AV27),"")</f>
        <v/>
      </c>
      <c r="AW29" s="4" t="s">
        <v>3</v>
      </c>
      <c r="AX29" s="68" t="str">
        <f t="shared" ref="AX29" si="245">IF(AND((AX28&gt;0),(AX27&gt;0)),(AX28/AX27),"")</f>
        <v/>
      </c>
      <c r="AY29" s="4" t="s">
        <v>3</v>
      </c>
      <c r="AZ29" s="68" t="str">
        <f t="shared" ref="AZ29" si="246">IF(AND((AZ28&gt;0),(AZ27&gt;0)),(AZ28/AZ27),"")</f>
        <v/>
      </c>
      <c r="BA29" s="4" t="s">
        <v>3</v>
      </c>
      <c r="BB29" s="68" t="str">
        <f t="shared" ref="BB29" si="247">IF(AND((BB28&gt;0),(BB27&gt;0)),(BB28/BB27),"")</f>
        <v/>
      </c>
      <c r="BC29" s="4" t="s">
        <v>3</v>
      </c>
      <c r="BD29" s="68" t="str">
        <f t="shared" ref="BD29" si="248">IF(AND((BD28&gt;0),(BD27&gt;0)),(BD28/BD27),"")</f>
        <v/>
      </c>
      <c r="BE29" s="4" t="s">
        <v>3</v>
      </c>
      <c r="BF29" s="68" t="str">
        <f t="shared" ref="BF29" si="249">IF(AND((BF28&gt;0),(BF27&gt;0)),(BF28/BF27),"")</f>
        <v/>
      </c>
      <c r="BG29" s="4" t="s">
        <v>3</v>
      </c>
      <c r="BH29" s="68" t="str">
        <f t="shared" ref="BH29" si="250">IF(AND((BH28&gt;0),(BH27&gt;0)),(BH28/BH27),"")</f>
        <v/>
      </c>
      <c r="BI29" s="4" t="s">
        <v>3</v>
      </c>
      <c r="BK29" s="57" t="s">
        <v>31</v>
      </c>
      <c r="BL29" s="30">
        <f t="shared" si="16"/>
        <v>18</v>
      </c>
      <c r="BM29" s="40">
        <f t="shared" si="17"/>
        <v>0.14772727272727271</v>
      </c>
      <c r="BN29" s="22" t="str">
        <f t="shared" si="18"/>
        <v>–</v>
      </c>
      <c r="BO29" s="41">
        <f t="shared" si="19"/>
        <v>0.19480519480519481</v>
      </c>
      <c r="BP29" s="24" t="str">
        <f t="shared" si="20"/>
        <v/>
      </c>
      <c r="BQ29" s="6" t="s">
        <v>3</v>
      </c>
      <c r="BR29" s="26" t="str">
        <f t="shared" si="21"/>
        <v/>
      </c>
      <c r="BS29" s="42">
        <f t="shared" si="22"/>
        <v>0.17203549207183463</v>
      </c>
      <c r="BT29" s="28" t="s">
        <v>3</v>
      </c>
      <c r="BU29" s="43">
        <f t="shared" si="23"/>
        <v>1.3632157333941635E-2</v>
      </c>
      <c r="BV29" s="29" t="s">
        <v>3</v>
      </c>
      <c r="BW29" s="43">
        <f t="shared" si="24"/>
        <v>0.14857142857142858</v>
      </c>
      <c r="BX29" s="25" t="s">
        <v>3</v>
      </c>
    </row>
    <row r="30" spans="1:76"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c r="BW30" s="22"/>
      <c r="BX30" s="25"/>
    </row>
    <row r="31" spans="1:76" ht="16.5" customHeight="1" x14ac:dyDescent="0.2">
      <c r="A31" s="10" t="s">
        <v>29</v>
      </c>
      <c r="B31" s="19">
        <v>17.3</v>
      </c>
      <c r="C31" s="4">
        <f>IF(AND((B31&gt;0),(B$4&gt;0)),(B31/B$4*100),"")</f>
        <v>26.132930513595166</v>
      </c>
      <c r="D31" s="19">
        <v>17.100000000000001</v>
      </c>
      <c r="E31" s="4">
        <f>IF(AND((D31&gt;0),(D$4&gt;0)),(D31/D$4*100),"")</f>
        <v>28.358208955223883</v>
      </c>
      <c r="F31" s="19">
        <v>14.5</v>
      </c>
      <c r="G31" s="4">
        <f>IF(AND((F31&gt;0),(F$4&gt;0)),(F31/F$4*100),"")</f>
        <v>30.655391120507403</v>
      </c>
      <c r="H31" s="19">
        <v>15.9</v>
      </c>
      <c r="I31" s="4">
        <f>IF(AND((H31&gt;0),(H$4&gt;0)),(H31/H$4*100),"")</f>
        <v>28.191489361702125</v>
      </c>
      <c r="J31" s="19">
        <v>15.9</v>
      </c>
      <c r="K31" s="4">
        <f>IF(AND((J31&gt;0),(J$4&gt;0)),(J31/J$4*100),"")</f>
        <v>28.443649373881936</v>
      </c>
      <c r="L31" s="19">
        <v>17.600000000000001</v>
      </c>
      <c r="M31" s="4">
        <f>IF(AND((L31&gt;0),(L$4&gt;0)),(L31/L$4*100),"")</f>
        <v>27.371695178849148</v>
      </c>
      <c r="N31" s="19">
        <v>19.399999999999999</v>
      </c>
      <c r="O31" s="4">
        <f>IF(AND((N31&gt;0),(N$4&gt;0)),(N31/N$4*100),"")</f>
        <v>28.698224852071007</v>
      </c>
      <c r="P31" s="19">
        <v>17.2</v>
      </c>
      <c r="Q31" s="4">
        <f>IF(AND((P31&gt;0),(P$4&gt;0)),(P31/P$4*100),"")</f>
        <v>25.443786982248522</v>
      </c>
      <c r="R31" s="19">
        <v>17.100000000000001</v>
      </c>
      <c r="S31" s="4">
        <f>IF(AND((R31&gt;0),(R$4&gt;0)),(R31/R$4*100),"")</f>
        <v>27.625201938610665</v>
      </c>
      <c r="T31" s="19">
        <v>17.399999999999999</v>
      </c>
      <c r="U31" s="4">
        <f>IF(AND((T31&gt;0),(T$4&gt;0)),(T31/T$4*100),"")</f>
        <v>26.524390243902442</v>
      </c>
      <c r="V31" s="19">
        <v>15.9</v>
      </c>
      <c r="W31" s="4">
        <f>IF(AND((V31&gt;0),(V$4&gt;0)),(V31/V$4*100),"")</f>
        <v>28.49462365591398</v>
      </c>
      <c r="X31" s="19">
        <v>15.3</v>
      </c>
      <c r="Y31" s="4">
        <f>IF(AND((X31&gt;0),(X$4&gt;0)),(X31/X$4*100),"")</f>
        <v>27.567567567567568</v>
      </c>
      <c r="Z31" s="19">
        <v>17.5</v>
      </c>
      <c r="AA31" s="4">
        <f>IF(AND((Z31&gt;0),(Z$4&gt;0)),(Z31/Z$4*100),"")</f>
        <v>26.799387442572741</v>
      </c>
      <c r="AB31" s="19">
        <v>17.399999999999999</v>
      </c>
      <c r="AC31" s="4">
        <f>IF(AND((AB31&gt;0),(AB$4&gt;0)),(AB31/AB$4*100),"")</f>
        <v>31.127012522361358</v>
      </c>
      <c r="AD31" s="19">
        <v>18.8</v>
      </c>
      <c r="AE31" s="4">
        <f t="shared" ref="AE31" si="251">IF(AND((AD31&gt;0),(AD$4&gt;0)),(AD31/AD$4*100),"")</f>
        <v>27.976190476190478</v>
      </c>
      <c r="AF31" s="19">
        <v>20.6</v>
      </c>
      <c r="AG31" s="4">
        <f t="shared" ref="AG31" si="252">IF(AND((AF31&gt;0),(AF$4&gt;0)),(AF31/AF$4*100),"")</f>
        <v>29.344729344729348</v>
      </c>
      <c r="AH31" s="19">
        <v>17.5</v>
      </c>
      <c r="AI31" s="4">
        <f t="shared" ref="AI31" si="253">IF(AND((AH31&gt;0),(AH$4&gt;0)),(AH31/AH$4*100),"")</f>
        <v>30.120481927710841</v>
      </c>
      <c r="AJ31" s="19">
        <v>15.9</v>
      </c>
      <c r="AK31" s="4">
        <f t="shared" ref="AK31" si="254">IF(AND((AJ31&gt;0),(AJ$4&gt;0)),(AJ31/AJ$4*100),"")</f>
        <v>30.343511450381683</v>
      </c>
      <c r="AL31" s="19">
        <v>14.8</v>
      </c>
      <c r="AM31" s="4">
        <f t="shared" ref="AM31" si="255">IF(AND((AL31&gt;0),(AL$4&gt;0)),(AL31/AL$4*100),"")</f>
        <v>26.666666666666668</v>
      </c>
      <c r="AN31" s="19">
        <v>16.399999999999999</v>
      </c>
      <c r="AO31" s="4">
        <f t="shared" ref="AO31" si="256">IF(AND((AN31&gt;0),(AN$4&gt;0)),(AN31/AN$4*100),"")</f>
        <v>28.472222222222221</v>
      </c>
      <c r="AP31" s="19"/>
      <c r="AQ31" s="4" t="str">
        <f t="shared" ref="AQ31" si="257">IF(AND((AP31&gt;0),(AP$4&gt;0)),(AP31/AP$4*100),"")</f>
        <v/>
      </c>
      <c r="AR31" s="19"/>
      <c r="AS31" s="4" t="str">
        <f t="shared" ref="AS31" si="258">IF(AND((AR31&gt;0),(AR$4&gt;0)),(AR31/AR$4*100),"")</f>
        <v/>
      </c>
      <c r="AT31" s="19"/>
      <c r="AU31" s="4" t="str">
        <f t="shared" ref="AU31" si="259">IF(AND((AT31&gt;0),(AT$4&gt;0)),(AT31/AT$4*100),"")</f>
        <v/>
      </c>
      <c r="AV31" s="19"/>
      <c r="AW31" s="4" t="str">
        <f t="shared" ref="AW31" si="260">IF(AND((AV31&gt;0),(AV$4&gt;0)),(AV31/AV$4*100),"")</f>
        <v/>
      </c>
      <c r="AX31" s="19"/>
      <c r="AY31" s="4" t="str">
        <f t="shared" ref="AY31" si="261">IF(AND((AX31&gt;0),(AX$4&gt;0)),(AX31/AX$4*100),"")</f>
        <v/>
      </c>
      <c r="AZ31" s="19"/>
      <c r="BA31" s="4" t="str">
        <f t="shared" ref="BA31" si="262">IF(AND((AZ31&gt;0),(AZ$4&gt;0)),(AZ31/AZ$4*100),"")</f>
        <v/>
      </c>
      <c r="BB31" s="19"/>
      <c r="BC31" s="4" t="str">
        <f t="shared" ref="BC31" si="263">IF(AND((BB31&gt;0),(BB$4&gt;0)),(BB31/BB$4*100),"")</f>
        <v/>
      </c>
      <c r="BD31" s="19"/>
      <c r="BE31" s="4" t="str">
        <f t="shared" ref="BE31" si="264">IF(AND((BD31&gt;0),(BD$4&gt;0)),(BD31/BD$4*100),"")</f>
        <v/>
      </c>
      <c r="BF31" s="19"/>
      <c r="BG31" s="4" t="str">
        <f t="shared" ref="BG31" si="265">IF(AND((BF31&gt;0),(BF$4&gt;0)),(BF31/BF$4*100),"")</f>
        <v/>
      </c>
      <c r="BH31" s="19"/>
      <c r="BI31" s="4" t="str">
        <f t="shared" ref="BI31" si="266">IF(AND((BH31&gt;0),(BH$4&gt;0)),(BH31/BH$4*100),"")</f>
        <v/>
      </c>
      <c r="BK31" s="57" t="s">
        <v>29</v>
      </c>
      <c r="BL31" s="30">
        <f t="shared" si="16"/>
        <v>20</v>
      </c>
      <c r="BM31" s="31">
        <f t="shared" si="17"/>
        <v>14.5</v>
      </c>
      <c r="BN31" s="32" t="str">
        <f t="shared" si="18"/>
        <v>–</v>
      </c>
      <c r="BO31" s="33">
        <f t="shared" si="19"/>
        <v>20.6</v>
      </c>
      <c r="BP31" s="34">
        <f t="shared" si="20"/>
        <v>25.443786982248522</v>
      </c>
      <c r="BQ31" s="35" t="str">
        <f t="shared" si="41"/>
        <v>–</v>
      </c>
      <c r="BR31" s="36">
        <f t="shared" si="21"/>
        <v>31.127012522361358</v>
      </c>
      <c r="BS31" s="37">
        <f t="shared" si="22"/>
        <v>16.975000000000001</v>
      </c>
      <c r="BT31" s="38">
        <f t="shared" si="42"/>
        <v>28.217868089845457</v>
      </c>
      <c r="BU31" s="32">
        <f t="shared" si="23"/>
        <v>1.4948596131937923</v>
      </c>
      <c r="BV31" s="39">
        <f t="shared" si="43"/>
        <v>1.5412467241721499</v>
      </c>
      <c r="BW31" s="32">
        <f t="shared" si="24"/>
        <v>17.3</v>
      </c>
      <c r="BX31" s="35">
        <f t="shared" si="44"/>
        <v>26.132930513595166</v>
      </c>
    </row>
    <row r="32" spans="1:76" ht="16.5" customHeight="1" x14ac:dyDescent="0.2">
      <c r="A32" s="10" t="s">
        <v>30</v>
      </c>
      <c r="B32" s="19">
        <v>2.8</v>
      </c>
      <c r="C32" s="4">
        <f>IF(AND((B32&gt;0),(B$4&gt;0)),(B32/B$4*100),"")</f>
        <v>4.2296072507552864</v>
      </c>
      <c r="D32" s="19">
        <v>2.7</v>
      </c>
      <c r="E32" s="4">
        <f>IF(AND((D32&gt;0),(D$4&gt;0)),(D32/D$4*100),"")</f>
        <v>4.477611940298508</v>
      </c>
      <c r="F32" s="19">
        <v>2.6</v>
      </c>
      <c r="G32" s="4">
        <f>IF(AND((F32&gt;0),(F$4&gt;0)),(F32/F$4*100),"")</f>
        <v>5.4968287526427062</v>
      </c>
      <c r="H32" s="19"/>
      <c r="I32" s="4" t="str">
        <f>IF(AND((H32&gt;0),(H$4&gt;0)),(H32/H$4*100),"")</f>
        <v/>
      </c>
      <c r="J32" s="19">
        <v>2.6</v>
      </c>
      <c r="K32" s="4">
        <f>IF(AND((J32&gt;0),(J$4&gt;0)),(J32/J$4*100),"")</f>
        <v>4.6511627906976747</v>
      </c>
      <c r="L32" s="19">
        <v>3</v>
      </c>
      <c r="M32" s="4">
        <f>IF(AND((L32&gt;0),(L$4&gt;0)),(L32/L$4*100),"")</f>
        <v>4.6656298600311041</v>
      </c>
      <c r="N32" s="19"/>
      <c r="O32" s="4" t="str">
        <f>IF(AND((N32&gt;0),(N$4&gt;0)),(N32/N$4*100),"")</f>
        <v/>
      </c>
      <c r="P32" s="19">
        <v>3</v>
      </c>
      <c r="Q32" s="4">
        <f>IF(AND((P32&gt;0),(P$4&gt;0)),(P32/P$4*100),"")</f>
        <v>4.437869822485208</v>
      </c>
      <c r="R32" s="19">
        <v>2.6</v>
      </c>
      <c r="S32" s="4">
        <f>IF(AND((R32&gt;0),(R$4&gt;0)),(R32/R$4*100),"")</f>
        <v>4.2003231017770597</v>
      </c>
      <c r="T32" s="19">
        <v>2.9</v>
      </c>
      <c r="U32" s="4">
        <f>IF(AND((T32&gt;0),(T$4&gt;0)),(T32/T$4*100),"")</f>
        <v>4.4207317073170733</v>
      </c>
      <c r="V32" s="19">
        <v>2.5</v>
      </c>
      <c r="W32" s="4">
        <f>IF(AND((V32&gt;0),(V$4&gt;0)),(V32/V$4*100),"")</f>
        <v>4.4802867383512543</v>
      </c>
      <c r="X32" s="19">
        <v>2.6</v>
      </c>
      <c r="Y32" s="4">
        <f>IF(AND((X32&gt;0),(X$4&gt;0)),(X32/X$4*100),"")</f>
        <v>4.6846846846846848</v>
      </c>
      <c r="Z32" s="19">
        <v>2.4</v>
      </c>
      <c r="AA32" s="4">
        <f>IF(AND((Z32&gt;0),(Z$4&gt;0)),(Z32/Z$4*100),"")</f>
        <v>3.6753445635528332</v>
      </c>
      <c r="AB32" s="19">
        <v>2.7</v>
      </c>
      <c r="AC32" s="4">
        <f>IF(AND((AB32&gt;0),(AB$4&gt;0)),(AB32/AB$4*100),"")</f>
        <v>4.8300536672629697</v>
      </c>
      <c r="AD32" s="19">
        <v>3.1</v>
      </c>
      <c r="AE32" s="4">
        <f t="shared" ref="AE32" si="267">IF(AND((AD32&gt;0),(AD$4&gt;0)),(AD32/AD$4*100),"")</f>
        <v>4.6130952380952381</v>
      </c>
      <c r="AF32" s="19">
        <v>3.5</v>
      </c>
      <c r="AG32" s="4">
        <f t="shared" ref="AG32" si="268">IF(AND((AF32&gt;0),(AF$4&gt;0)),(AF32/AF$4*100),"")</f>
        <v>4.9857549857549861</v>
      </c>
      <c r="AH32" s="19">
        <v>3.4</v>
      </c>
      <c r="AI32" s="4">
        <f t="shared" ref="AI32" si="269">IF(AND((AH32&gt;0),(AH$4&gt;0)),(AH32/AH$4*100),"")</f>
        <v>5.8519793459552494</v>
      </c>
      <c r="AJ32" s="19">
        <v>2.5</v>
      </c>
      <c r="AK32" s="4">
        <f t="shared" ref="AK32" si="270">IF(AND((AJ32&gt;0),(AJ$4&gt;0)),(AJ32/AJ$4*100),"")</f>
        <v>4.770992366412214</v>
      </c>
      <c r="AL32" s="19">
        <v>2.8</v>
      </c>
      <c r="AM32" s="4">
        <f t="shared" ref="AM32" si="271">IF(AND((AL32&gt;0),(AL$4&gt;0)),(AL32/AL$4*100),"")</f>
        <v>5.045045045045045</v>
      </c>
      <c r="AN32" s="19">
        <v>2.8</v>
      </c>
      <c r="AO32" s="4">
        <f t="shared" ref="AO32" si="272">IF(AND((AN32&gt;0),(AN$4&gt;0)),(AN32/AN$4*100),"")</f>
        <v>4.8611111111111107</v>
      </c>
      <c r="AP32" s="19"/>
      <c r="AQ32" s="4" t="str">
        <f t="shared" ref="AQ32" si="273">IF(AND((AP32&gt;0),(AP$4&gt;0)),(AP32/AP$4*100),"")</f>
        <v/>
      </c>
      <c r="AR32" s="19"/>
      <c r="AS32" s="4" t="str">
        <f t="shared" ref="AS32" si="274">IF(AND((AR32&gt;0),(AR$4&gt;0)),(AR32/AR$4*100),"")</f>
        <v/>
      </c>
      <c r="AT32" s="19"/>
      <c r="AU32" s="4" t="str">
        <f t="shared" ref="AU32" si="275">IF(AND((AT32&gt;0),(AT$4&gt;0)),(AT32/AT$4*100),"")</f>
        <v/>
      </c>
      <c r="AV32" s="19"/>
      <c r="AW32" s="4" t="str">
        <f t="shared" ref="AW32" si="276">IF(AND((AV32&gt;0),(AV$4&gt;0)),(AV32/AV$4*100),"")</f>
        <v/>
      </c>
      <c r="AX32" s="19"/>
      <c r="AY32" s="4" t="str">
        <f t="shared" ref="AY32" si="277">IF(AND((AX32&gt;0),(AX$4&gt;0)),(AX32/AX$4*100),"")</f>
        <v/>
      </c>
      <c r="AZ32" s="19"/>
      <c r="BA32" s="4" t="str">
        <f t="shared" ref="BA32" si="278">IF(AND((AZ32&gt;0),(AZ$4&gt;0)),(AZ32/AZ$4*100),"")</f>
        <v/>
      </c>
      <c r="BB32" s="19"/>
      <c r="BC32" s="4" t="str">
        <f t="shared" ref="BC32" si="279">IF(AND((BB32&gt;0),(BB$4&gt;0)),(BB32/BB$4*100),"")</f>
        <v/>
      </c>
      <c r="BD32" s="19"/>
      <c r="BE32" s="4" t="str">
        <f t="shared" ref="BE32" si="280">IF(AND((BD32&gt;0),(BD$4&gt;0)),(BD32/BD$4*100),"")</f>
        <v/>
      </c>
      <c r="BF32" s="19"/>
      <c r="BG32" s="4" t="str">
        <f t="shared" ref="BG32" si="281">IF(AND((BF32&gt;0),(BF$4&gt;0)),(BF32/BF$4*100),"")</f>
        <v/>
      </c>
      <c r="BH32" s="19"/>
      <c r="BI32" s="4" t="str">
        <f t="shared" ref="BI32" si="282">IF(AND((BH32&gt;0),(BH$4&gt;0)),(BH32/BH$4*100),"")</f>
        <v/>
      </c>
      <c r="BK32" s="57" t="s">
        <v>30</v>
      </c>
      <c r="BL32" s="30">
        <f t="shared" si="16"/>
        <v>18</v>
      </c>
      <c r="BM32" s="31">
        <f t="shared" si="17"/>
        <v>2.4</v>
      </c>
      <c r="BN32" s="32" t="str">
        <f t="shared" si="18"/>
        <v>–</v>
      </c>
      <c r="BO32" s="33">
        <f t="shared" si="19"/>
        <v>3.5</v>
      </c>
      <c r="BP32" s="34">
        <f t="shared" si="20"/>
        <v>3.6753445635528332</v>
      </c>
      <c r="BQ32" s="35" t="str">
        <f t="shared" si="41"/>
        <v>–</v>
      </c>
      <c r="BR32" s="36">
        <f t="shared" si="21"/>
        <v>5.8519793459552494</v>
      </c>
      <c r="BS32" s="37">
        <f t="shared" si="22"/>
        <v>2.8055555555555554</v>
      </c>
      <c r="BT32" s="38">
        <f t="shared" si="42"/>
        <v>4.6876729429016786</v>
      </c>
      <c r="BU32" s="32">
        <f t="shared" si="23"/>
        <v>0.30190029951902447</v>
      </c>
      <c r="BV32" s="39">
        <f t="shared" si="43"/>
        <v>0.48413244264858668</v>
      </c>
      <c r="BW32" s="32">
        <f t="shared" si="24"/>
        <v>2.8</v>
      </c>
      <c r="BX32" s="35">
        <f t="shared" si="44"/>
        <v>4.2296072507552864</v>
      </c>
    </row>
    <row r="33" spans="1:76" ht="16.5" customHeight="1" x14ac:dyDescent="0.2">
      <c r="A33" s="10" t="s">
        <v>107</v>
      </c>
      <c r="B33" s="68">
        <f>IF(AND((B32&gt;0),(B31&gt;0)),(B32/B31),"")</f>
        <v>0.16184971098265893</v>
      </c>
      <c r="C33" s="4" t="s">
        <v>3</v>
      </c>
      <c r="D33" s="68">
        <f>IF(AND((D32&gt;0),(D31&gt;0)),(D32/D31),"")</f>
        <v>0.15789473684210525</v>
      </c>
      <c r="E33" s="4" t="s">
        <v>3</v>
      </c>
      <c r="F33" s="68">
        <f>IF(AND((F32&gt;0),(F31&gt;0)),(F32/F31),"")</f>
        <v>0.1793103448275862</v>
      </c>
      <c r="G33" s="4" t="s">
        <v>3</v>
      </c>
      <c r="H33" s="68" t="str">
        <f>IF(AND((H32&gt;0),(H31&gt;0)),(H32/H31),"")</f>
        <v/>
      </c>
      <c r="I33" s="4" t="s">
        <v>3</v>
      </c>
      <c r="J33" s="68">
        <f>IF(AND((J32&gt;0),(J31&gt;0)),(J32/J31),"")</f>
        <v>0.16352201257861634</v>
      </c>
      <c r="K33" s="4" t="s">
        <v>3</v>
      </c>
      <c r="L33" s="68">
        <f>IF(AND((L32&gt;0),(L31&gt;0)),(L32/L31),"")</f>
        <v>0.17045454545454544</v>
      </c>
      <c r="M33" s="4" t="s">
        <v>3</v>
      </c>
      <c r="N33" s="68" t="str">
        <f>IF(AND((N32&gt;0),(N31&gt;0)),(N32/N31),"")</f>
        <v/>
      </c>
      <c r="O33" s="4" t="s">
        <v>3</v>
      </c>
      <c r="P33" s="68">
        <f>IF(AND((P32&gt;0),(P31&gt;0)),(P32/P31),"")</f>
        <v>0.1744186046511628</v>
      </c>
      <c r="Q33" s="4" t="s">
        <v>3</v>
      </c>
      <c r="R33" s="68">
        <f>IF(AND((R32&gt;0),(R31&gt;0)),(R32/R31),"")</f>
        <v>0.15204678362573099</v>
      </c>
      <c r="S33" s="4" t="s">
        <v>3</v>
      </c>
      <c r="T33" s="68">
        <f>IF(AND((T32&gt;0),(T31&gt;0)),(T32/T31),"")</f>
        <v>0.16666666666666669</v>
      </c>
      <c r="U33" s="4" t="s">
        <v>3</v>
      </c>
      <c r="V33" s="68">
        <f>IF(AND((V32&gt;0),(V31&gt;0)),(V32/V31),"")</f>
        <v>0.15723270440251572</v>
      </c>
      <c r="W33" s="4" t="s">
        <v>3</v>
      </c>
      <c r="X33" s="68">
        <f>IF(AND((X32&gt;0),(X31&gt;0)),(X32/X31),"")</f>
        <v>0.16993464052287582</v>
      </c>
      <c r="Y33" s="4" t="s">
        <v>3</v>
      </c>
      <c r="Z33" s="68">
        <f>IF(AND((Z32&gt;0),(Z31&gt;0)),(Z32/Z31),"")</f>
        <v>0.13714285714285715</v>
      </c>
      <c r="AA33" s="4" t="s">
        <v>3</v>
      </c>
      <c r="AB33" s="68">
        <f>IF(AND((AB32&gt;0),(AB31&gt;0)),(AB32/AB31),"")</f>
        <v>0.15517241379310348</v>
      </c>
      <c r="AC33" s="4" t="s">
        <v>3</v>
      </c>
      <c r="AD33" s="68">
        <f t="shared" ref="AD33" si="283">IF(AND((AD32&gt;0),(AD31&gt;0)),(AD32/AD31),"")</f>
        <v>0.16489361702127658</v>
      </c>
      <c r="AE33" s="4" t="s">
        <v>3</v>
      </c>
      <c r="AF33" s="68">
        <f t="shared" ref="AF33" si="284">IF(AND((AF32&gt;0),(AF31&gt;0)),(AF32/AF31),"")</f>
        <v>0.1699029126213592</v>
      </c>
      <c r="AG33" s="4" t="s">
        <v>3</v>
      </c>
      <c r="AH33" s="68">
        <f t="shared" ref="AH33" si="285">IF(AND((AH32&gt;0),(AH31&gt;0)),(AH32/AH31),"")</f>
        <v>0.19428571428571428</v>
      </c>
      <c r="AI33" s="4" t="s">
        <v>3</v>
      </c>
      <c r="AJ33" s="68">
        <f t="shared" ref="AJ33" si="286">IF(AND((AJ32&gt;0),(AJ31&gt;0)),(AJ32/AJ31),"")</f>
        <v>0.15723270440251572</v>
      </c>
      <c r="AK33" s="4" t="s">
        <v>3</v>
      </c>
      <c r="AL33" s="68">
        <f t="shared" ref="AL33" si="287">IF(AND((AL32&gt;0),(AL31&gt;0)),(AL32/AL31),"")</f>
        <v>0.18918918918918917</v>
      </c>
      <c r="AM33" s="4" t="s">
        <v>3</v>
      </c>
      <c r="AN33" s="68">
        <f t="shared" ref="AN33" si="288">IF(AND((AN32&gt;0),(AN31&gt;0)),(AN32/AN31),"")</f>
        <v>0.17073170731707318</v>
      </c>
      <c r="AO33" s="4" t="s">
        <v>3</v>
      </c>
      <c r="AP33" s="68" t="str">
        <f t="shared" ref="AP33" si="289">IF(AND((AP32&gt;0),(AP31&gt;0)),(AP32/AP31),"")</f>
        <v/>
      </c>
      <c r="AQ33" s="4" t="s">
        <v>3</v>
      </c>
      <c r="AR33" s="68" t="str">
        <f t="shared" ref="AR33" si="290">IF(AND((AR32&gt;0),(AR31&gt;0)),(AR32/AR31),"")</f>
        <v/>
      </c>
      <c r="AS33" s="4" t="s">
        <v>3</v>
      </c>
      <c r="AT33" s="68" t="str">
        <f t="shared" ref="AT33" si="291">IF(AND((AT32&gt;0),(AT31&gt;0)),(AT32/AT31),"")</f>
        <v/>
      </c>
      <c r="AU33" s="4" t="s">
        <v>3</v>
      </c>
      <c r="AV33" s="68" t="str">
        <f t="shared" ref="AV33" si="292">IF(AND((AV32&gt;0),(AV31&gt;0)),(AV32/AV31),"")</f>
        <v/>
      </c>
      <c r="AW33" s="4" t="s">
        <v>3</v>
      </c>
      <c r="AX33" s="68" t="str">
        <f t="shared" ref="AX33" si="293">IF(AND((AX32&gt;0),(AX31&gt;0)),(AX32/AX31),"")</f>
        <v/>
      </c>
      <c r="AY33" s="4" t="s">
        <v>3</v>
      </c>
      <c r="AZ33" s="68" t="str">
        <f t="shared" ref="AZ33" si="294">IF(AND((AZ32&gt;0),(AZ31&gt;0)),(AZ32/AZ31),"")</f>
        <v/>
      </c>
      <c r="BA33" s="4" t="s">
        <v>3</v>
      </c>
      <c r="BB33" s="68" t="str">
        <f t="shared" ref="BB33" si="295">IF(AND((BB32&gt;0),(BB31&gt;0)),(BB32/BB31),"")</f>
        <v/>
      </c>
      <c r="BC33" s="4" t="s">
        <v>3</v>
      </c>
      <c r="BD33" s="68" t="str">
        <f t="shared" ref="BD33" si="296">IF(AND((BD32&gt;0),(BD31&gt;0)),(BD32/BD31),"")</f>
        <v/>
      </c>
      <c r="BE33" s="4" t="s">
        <v>3</v>
      </c>
      <c r="BF33" s="68" t="str">
        <f t="shared" ref="BF33" si="297">IF(AND((BF32&gt;0),(BF31&gt;0)),(BF32/BF31),"")</f>
        <v/>
      </c>
      <c r="BG33" s="4" t="s">
        <v>3</v>
      </c>
      <c r="BH33" s="68" t="str">
        <f t="shared" ref="BH33" si="298">IF(AND((BH32&gt;0),(BH31&gt;0)),(BH32/BH31),"")</f>
        <v/>
      </c>
      <c r="BI33" s="4" t="s">
        <v>3</v>
      </c>
      <c r="BK33" s="57" t="s">
        <v>31</v>
      </c>
      <c r="BL33" s="30">
        <f t="shared" si="16"/>
        <v>18</v>
      </c>
      <c r="BM33" s="40">
        <f t="shared" si="17"/>
        <v>0.13714285714285715</v>
      </c>
      <c r="BN33" s="22" t="str">
        <f t="shared" si="18"/>
        <v>–</v>
      </c>
      <c r="BO33" s="41">
        <f t="shared" si="19"/>
        <v>0.19428571428571428</v>
      </c>
      <c r="BP33" s="24" t="str">
        <f t="shared" si="20"/>
        <v/>
      </c>
      <c r="BQ33" s="6" t="s">
        <v>3</v>
      </c>
      <c r="BR33" s="26" t="str">
        <f t="shared" si="21"/>
        <v/>
      </c>
      <c r="BS33" s="42">
        <f t="shared" si="22"/>
        <v>0.16621565924041964</v>
      </c>
      <c r="BT33" s="28" t="s">
        <v>3</v>
      </c>
      <c r="BU33" s="43">
        <f t="shared" si="23"/>
        <v>1.338807843499136E-2</v>
      </c>
      <c r="BV33" s="29" t="s">
        <v>3</v>
      </c>
      <c r="BW33" s="43">
        <f t="shared" si="24"/>
        <v>0.16184971098265893</v>
      </c>
      <c r="BX33" s="25" t="s">
        <v>3</v>
      </c>
    </row>
    <row r="34" spans="1:76"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c r="BW34" s="22"/>
      <c r="BX34" s="25"/>
    </row>
    <row r="35" spans="1:76" ht="16.5" customHeight="1" x14ac:dyDescent="0.2">
      <c r="A35" s="10" t="s">
        <v>29</v>
      </c>
      <c r="B35" s="19">
        <v>19.2</v>
      </c>
      <c r="C35" s="4">
        <f>IF(AND((B35&gt;0),(B$4&gt;0)),(B35/B$4*100),"")</f>
        <v>29.00302114803625</v>
      </c>
      <c r="D35" s="19">
        <v>19.2</v>
      </c>
      <c r="E35" s="4">
        <f>IF(AND((D35&gt;0),(D$4&gt;0)),(D35/D$4*100),"")</f>
        <v>31.840796019900498</v>
      </c>
      <c r="F35" s="19">
        <v>16</v>
      </c>
      <c r="G35" s="4">
        <f>IF(AND((F35&gt;0),(F$4&gt;0)),(F35/F$4*100),"")</f>
        <v>33.826638477801268</v>
      </c>
      <c r="H35" s="19">
        <v>18</v>
      </c>
      <c r="I35" s="4">
        <f>IF(AND((H35&gt;0),(H$4&gt;0)),(H35/H$4*100),"")</f>
        <v>31.914893617021278</v>
      </c>
      <c r="J35" s="19">
        <v>18.8</v>
      </c>
      <c r="K35" s="4">
        <f>IF(AND((J35&gt;0),(J$4&gt;0)),(J35/J$4*100),"")</f>
        <v>33.631484794275494</v>
      </c>
      <c r="L35" s="19">
        <v>19.600000000000001</v>
      </c>
      <c r="M35" s="4">
        <f>IF(AND((L35&gt;0),(L$4&gt;0)),(L35/L$4*100),"")</f>
        <v>30.482115085536549</v>
      </c>
      <c r="N35" s="19">
        <v>20.2</v>
      </c>
      <c r="O35" s="4">
        <f>IF(AND((N35&gt;0),(N$4&gt;0)),(N35/N$4*100),"")</f>
        <v>29.88165680473373</v>
      </c>
      <c r="P35" s="19">
        <v>19.899999999999999</v>
      </c>
      <c r="Q35" s="4">
        <f>IF(AND((P35&gt;0),(P$4&gt;0)),(P35/P$4*100),"")</f>
        <v>29.437869822485208</v>
      </c>
      <c r="R35" s="19">
        <v>19.399999999999999</v>
      </c>
      <c r="S35" s="4">
        <f>IF(AND((R35&gt;0),(R$4&gt;0)),(R35/R$4*100),"")</f>
        <v>31.340872374798064</v>
      </c>
      <c r="T35" s="19">
        <v>21.5</v>
      </c>
      <c r="U35" s="4">
        <f>IF(AND((T35&gt;0),(T$4&gt;0)),(T35/T$4*100),"")</f>
        <v>32.774390243902438</v>
      </c>
      <c r="V35" s="19">
        <v>18.8</v>
      </c>
      <c r="W35" s="4">
        <f>IF(AND((V35&gt;0),(V$4&gt;0)),(V35/V$4*100),"")</f>
        <v>33.691756272401435</v>
      </c>
      <c r="X35" s="19">
        <v>18.8</v>
      </c>
      <c r="Y35" s="4">
        <f>IF(AND((X35&gt;0),(X$4&gt;0)),(X35/X$4*100),"")</f>
        <v>33.873873873873876</v>
      </c>
      <c r="Z35" s="19">
        <v>20.9</v>
      </c>
      <c r="AA35" s="4">
        <f>IF(AND((Z35&gt;0),(Z$4&gt;0)),(Z35/Z$4*100),"")</f>
        <v>32.006125574272588</v>
      </c>
      <c r="AB35" s="19">
        <v>20.7</v>
      </c>
      <c r="AC35" s="4">
        <f>IF(AND((AB35&gt;0),(AB$4&gt;0)),(AB35/AB$4*100),"")</f>
        <v>37.0304114490161</v>
      </c>
      <c r="AD35" s="19">
        <v>22.6</v>
      </c>
      <c r="AE35" s="4">
        <f t="shared" ref="AE35" si="299">IF(AND((AD35&gt;0),(AD$4&gt;0)),(AD35/AD$4*100),"")</f>
        <v>33.630952380952387</v>
      </c>
      <c r="AF35" s="19">
        <v>24.2</v>
      </c>
      <c r="AG35" s="4">
        <f t="shared" ref="AG35" si="300">IF(AND((AF35&gt;0),(AF$4&gt;0)),(AF35/AF$4*100),"")</f>
        <v>34.472934472934469</v>
      </c>
      <c r="AH35" s="19">
        <v>19.399999999999999</v>
      </c>
      <c r="AI35" s="4">
        <f t="shared" ref="AI35" si="301">IF(AND((AH35&gt;0),(AH$4&gt;0)),(AH35/AH$4*100),"")</f>
        <v>33.3907056798623</v>
      </c>
      <c r="AJ35" s="19">
        <v>18</v>
      </c>
      <c r="AK35" s="4">
        <f t="shared" ref="AK35" si="302">IF(AND((AJ35&gt;0),(AJ$4&gt;0)),(AJ35/AJ$4*100),"")</f>
        <v>34.351145038167942</v>
      </c>
      <c r="AL35" s="19">
        <v>18.3</v>
      </c>
      <c r="AM35" s="4">
        <f t="shared" ref="AM35" si="303">IF(AND((AL35&gt;0),(AL$4&gt;0)),(AL35/AL$4*100),"")</f>
        <v>32.972972972972975</v>
      </c>
      <c r="AN35" s="19">
        <v>20.3</v>
      </c>
      <c r="AO35" s="4">
        <f t="shared" ref="AO35" si="304">IF(AND((AN35&gt;0),(AN$4&gt;0)),(AN35/AN$4*100),"")</f>
        <v>35.243055555555557</v>
      </c>
      <c r="AP35" s="19"/>
      <c r="AQ35" s="4" t="str">
        <f t="shared" ref="AQ35" si="305">IF(AND((AP35&gt;0),(AP$4&gt;0)),(AP35/AP$4*100),"")</f>
        <v/>
      </c>
      <c r="AR35" s="19"/>
      <c r="AS35" s="4" t="str">
        <f t="shared" ref="AS35" si="306">IF(AND((AR35&gt;0),(AR$4&gt;0)),(AR35/AR$4*100),"")</f>
        <v/>
      </c>
      <c r="AT35" s="19"/>
      <c r="AU35" s="4" t="str">
        <f t="shared" ref="AU35" si="307">IF(AND((AT35&gt;0),(AT$4&gt;0)),(AT35/AT$4*100),"")</f>
        <v/>
      </c>
      <c r="AV35" s="19"/>
      <c r="AW35" s="4" t="str">
        <f t="shared" ref="AW35" si="308">IF(AND((AV35&gt;0),(AV$4&gt;0)),(AV35/AV$4*100),"")</f>
        <v/>
      </c>
      <c r="AX35" s="19"/>
      <c r="AY35" s="4" t="str">
        <f t="shared" ref="AY35" si="309">IF(AND((AX35&gt;0),(AX$4&gt;0)),(AX35/AX$4*100),"")</f>
        <v/>
      </c>
      <c r="AZ35" s="19"/>
      <c r="BA35" s="4" t="str">
        <f t="shared" ref="BA35" si="310">IF(AND((AZ35&gt;0),(AZ$4&gt;0)),(AZ35/AZ$4*100),"")</f>
        <v/>
      </c>
      <c r="BB35" s="19"/>
      <c r="BC35" s="4" t="str">
        <f t="shared" ref="BC35" si="311">IF(AND((BB35&gt;0),(BB$4&gt;0)),(BB35/BB$4*100),"")</f>
        <v/>
      </c>
      <c r="BD35" s="19"/>
      <c r="BE35" s="4" t="str">
        <f t="shared" ref="BE35" si="312">IF(AND((BD35&gt;0),(BD$4&gt;0)),(BD35/BD$4*100),"")</f>
        <v/>
      </c>
      <c r="BF35" s="19"/>
      <c r="BG35" s="4" t="str">
        <f t="shared" ref="BG35" si="313">IF(AND((BF35&gt;0),(BF$4&gt;0)),(BF35/BF$4*100),"")</f>
        <v/>
      </c>
      <c r="BH35" s="19"/>
      <c r="BI35" s="4" t="str">
        <f t="shared" ref="BI35" si="314">IF(AND((BH35&gt;0),(BH$4&gt;0)),(BH35/BH$4*100),"")</f>
        <v/>
      </c>
      <c r="BK35" s="57" t="s">
        <v>29</v>
      </c>
      <c r="BL35" s="30">
        <f t="shared" si="16"/>
        <v>20</v>
      </c>
      <c r="BM35" s="31">
        <f t="shared" si="17"/>
        <v>16</v>
      </c>
      <c r="BN35" s="32" t="str">
        <f t="shared" si="18"/>
        <v>–</v>
      </c>
      <c r="BO35" s="33">
        <f t="shared" si="19"/>
        <v>24.2</v>
      </c>
      <c r="BP35" s="34">
        <f t="shared" si="20"/>
        <v>29.00302114803625</v>
      </c>
      <c r="BQ35" s="35" t="str">
        <f t="shared" si="41"/>
        <v>–</v>
      </c>
      <c r="BR35" s="36">
        <f t="shared" si="21"/>
        <v>37.0304114490161</v>
      </c>
      <c r="BS35" s="37">
        <f t="shared" si="22"/>
        <v>19.690000000000005</v>
      </c>
      <c r="BT35" s="38">
        <f t="shared" si="42"/>
        <v>32.739883582925017</v>
      </c>
      <c r="BU35" s="32">
        <f t="shared" si="23"/>
        <v>1.7701917826519309</v>
      </c>
      <c r="BV35" s="39">
        <f t="shared" si="43"/>
        <v>2.023990609450887</v>
      </c>
      <c r="BW35" s="32">
        <f t="shared" si="24"/>
        <v>19.2</v>
      </c>
      <c r="BX35" s="35">
        <f t="shared" si="44"/>
        <v>29.00302114803625</v>
      </c>
    </row>
    <row r="36" spans="1:76" ht="16.5" customHeight="1" x14ac:dyDescent="0.2">
      <c r="A36" s="10" t="s">
        <v>30</v>
      </c>
      <c r="B36" s="19">
        <v>4</v>
      </c>
      <c r="C36" s="4">
        <f>IF(AND((B36&gt;0),(B$4&gt;0)),(B36/B$4*100),"")</f>
        <v>6.0422960725075523</v>
      </c>
      <c r="D36" s="19">
        <v>4</v>
      </c>
      <c r="E36" s="4">
        <f>IF(AND((D36&gt;0),(D$4&gt;0)),(D36/D$4*100),"")</f>
        <v>6.6334991708126037</v>
      </c>
      <c r="F36" s="19">
        <v>3</v>
      </c>
      <c r="G36" s="4">
        <f>IF(AND((F36&gt;0),(F$4&gt;0)),(F36/F$4*100),"")</f>
        <v>6.3424947145877386</v>
      </c>
      <c r="H36" s="19">
        <v>3.9</v>
      </c>
      <c r="I36" s="4">
        <f>IF(AND((H36&gt;0),(H$4&gt;0)),(H36/H$4*100),"")</f>
        <v>6.9148936170212769</v>
      </c>
      <c r="J36" s="19">
        <v>3.3</v>
      </c>
      <c r="K36" s="4">
        <f>IF(AND((J36&gt;0),(J$4&gt;0)),(J36/J$4*100),"")</f>
        <v>5.9033989266547406</v>
      </c>
      <c r="L36" s="19">
        <v>4.2</v>
      </c>
      <c r="M36" s="4">
        <f>IF(AND((L36&gt;0),(L$4&gt;0)),(L36/L$4*100),"")</f>
        <v>6.5318818040435458</v>
      </c>
      <c r="N36" s="19">
        <v>4.5999999999999996</v>
      </c>
      <c r="O36" s="4">
        <f>IF(AND((N36&gt;0),(N$4&gt;0)),(N36/N$4*100),"")</f>
        <v>6.8047337278106506</v>
      </c>
      <c r="P36" s="19">
        <v>4</v>
      </c>
      <c r="Q36" s="4">
        <f>IF(AND((P36&gt;0),(P$4&gt;0)),(P36/P$4*100),"")</f>
        <v>5.9171597633136095</v>
      </c>
      <c r="R36" s="19"/>
      <c r="S36" s="4" t="str">
        <f>IF(AND((R36&gt;0),(R$4&gt;0)),(R36/R$4*100),"")</f>
        <v/>
      </c>
      <c r="T36" s="19"/>
      <c r="U36" s="4" t="str">
        <f>IF(AND((T36&gt;0),(T$4&gt;0)),(T36/T$4*100),"")</f>
        <v/>
      </c>
      <c r="V36" s="19">
        <v>3.2</v>
      </c>
      <c r="W36" s="4">
        <f>IF(AND((V36&gt;0),(V$4&gt;0)),(V36/V$4*100),"")</f>
        <v>5.7347670250896066</v>
      </c>
      <c r="X36" s="19">
        <v>3.3</v>
      </c>
      <c r="Y36" s="4">
        <f>IF(AND((X36&gt;0),(X$4&gt;0)),(X36/X$4*100),"")</f>
        <v>5.9459459459459456</v>
      </c>
      <c r="Z36" s="19">
        <v>4.2</v>
      </c>
      <c r="AA36" s="4">
        <f>IF(AND((Z36&gt;0),(Z$4&gt;0)),(Z36/Z$4*100),"")</f>
        <v>6.431852986217458</v>
      </c>
      <c r="AB36" s="19"/>
      <c r="AC36" s="4" t="str">
        <f>IF(AND((AB36&gt;0),(AB$4&gt;0)),(AB36/AB$4*100),"")</f>
        <v/>
      </c>
      <c r="AD36" s="19"/>
      <c r="AE36" s="4" t="str">
        <f t="shared" ref="AE36" si="315">IF(AND((AD36&gt;0),(AD$4&gt;0)),(AD36/AD$4*100),"")</f>
        <v/>
      </c>
      <c r="AF36" s="19">
        <v>4.0999999999999996</v>
      </c>
      <c r="AG36" s="4">
        <f t="shared" ref="AG36" si="316">IF(AND((AF36&gt;0),(AF$4&gt;0)),(AF36/AF$4*100),"")</f>
        <v>5.8404558404558395</v>
      </c>
      <c r="AH36" s="19"/>
      <c r="AI36" s="4" t="str">
        <f t="shared" ref="AI36" si="317">IF(AND((AH36&gt;0),(AH$4&gt;0)),(AH36/AH$4*100),"")</f>
        <v/>
      </c>
      <c r="AJ36" s="19">
        <v>2.9</v>
      </c>
      <c r="AK36" s="4">
        <f t="shared" ref="AK36" si="318">IF(AND((AJ36&gt;0),(AJ$4&gt;0)),(AJ36/AJ$4*100),"")</f>
        <v>5.5343511450381682</v>
      </c>
      <c r="AL36" s="19"/>
      <c r="AM36" s="4" t="str">
        <f t="shared" ref="AM36" si="319">IF(AND((AL36&gt;0),(AL$4&gt;0)),(AL36/AL$4*100),"")</f>
        <v/>
      </c>
      <c r="AN36" s="19"/>
      <c r="AO36" s="4" t="str">
        <f t="shared" ref="AO36" si="320">IF(AND((AN36&gt;0),(AN$4&gt;0)),(AN36/AN$4*100),"")</f>
        <v/>
      </c>
      <c r="AP36" s="19"/>
      <c r="AQ36" s="4" t="str">
        <f t="shared" ref="AQ36" si="321">IF(AND((AP36&gt;0),(AP$4&gt;0)),(AP36/AP$4*100),"")</f>
        <v/>
      </c>
      <c r="AR36" s="19"/>
      <c r="AS36" s="4" t="str">
        <f t="shared" ref="AS36" si="322">IF(AND((AR36&gt;0),(AR$4&gt;0)),(AR36/AR$4*100),"")</f>
        <v/>
      </c>
      <c r="AT36" s="19"/>
      <c r="AU36" s="4" t="str">
        <f t="shared" ref="AU36" si="323">IF(AND((AT36&gt;0),(AT$4&gt;0)),(AT36/AT$4*100),"")</f>
        <v/>
      </c>
      <c r="AV36" s="19"/>
      <c r="AW36" s="4" t="str">
        <f t="shared" ref="AW36" si="324">IF(AND((AV36&gt;0),(AV$4&gt;0)),(AV36/AV$4*100),"")</f>
        <v/>
      </c>
      <c r="AX36" s="19"/>
      <c r="AY36" s="4" t="str">
        <f t="shared" ref="AY36" si="325">IF(AND((AX36&gt;0),(AX$4&gt;0)),(AX36/AX$4*100),"")</f>
        <v/>
      </c>
      <c r="AZ36" s="19"/>
      <c r="BA36" s="4" t="str">
        <f t="shared" ref="BA36" si="326">IF(AND((AZ36&gt;0),(AZ$4&gt;0)),(AZ36/AZ$4*100),"")</f>
        <v/>
      </c>
      <c r="BB36" s="19"/>
      <c r="BC36" s="4" t="str">
        <f t="shared" ref="BC36" si="327">IF(AND((BB36&gt;0),(BB$4&gt;0)),(BB36/BB$4*100),"")</f>
        <v/>
      </c>
      <c r="BD36" s="19"/>
      <c r="BE36" s="4" t="str">
        <f t="shared" ref="BE36" si="328">IF(AND((BD36&gt;0),(BD$4&gt;0)),(BD36/BD$4*100),"")</f>
        <v/>
      </c>
      <c r="BF36" s="19"/>
      <c r="BG36" s="4" t="str">
        <f t="shared" ref="BG36" si="329">IF(AND((BF36&gt;0),(BF$4&gt;0)),(BF36/BF$4*100),"")</f>
        <v/>
      </c>
      <c r="BH36" s="19"/>
      <c r="BI36" s="4" t="str">
        <f t="shared" ref="BI36" si="330">IF(AND((BH36&gt;0),(BH$4&gt;0)),(BH36/BH$4*100),"")</f>
        <v/>
      </c>
      <c r="BK36" s="57" t="s">
        <v>30</v>
      </c>
      <c r="BL36" s="30">
        <f t="shared" si="16"/>
        <v>13</v>
      </c>
      <c r="BM36" s="31">
        <f t="shared" si="17"/>
        <v>2.9</v>
      </c>
      <c r="BN36" s="32" t="str">
        <f t="shared" si="18"/>
        <v>–</v>
      </c>
      <c r="BO36" s="33">
        <f t="shared" si="19"/>
        <v>4.5999999999999996</v>
      </c>
      <c r="BP36" s="34">
        <f t="shared" si="20"/>
        <v>5.5343511450381682</v>
      </c>
      <c r="BQ36" s="35" t="str">
        <f t="shared" si="41"/>
        <v>–</v>
      </c>
      <c r="BR36" s="36">
        <f t="shared" si="21"/>
        <v>6.9148936170212769</v>
      </c>
      <c r="BS36" s="37">
        <f t="shared" si="22"/>
        <v>3.7461538461538462</v>
      </c>
      <c r="BT36" s="38">
        <f t="shared" si="42"/>
        <v>6.1982869799614422</v>
      </c>
      <c r="BU36" s="32">
        <f t="shared" si="23"/>
        <v>0.53636956260800583</v>
      </c>
      <c r="BV36" s="39">
        <f t="shared" si="43"/>
        <v>0.43732635986739171</v>
      </c>
      <c r="BW36" s="32">
        <f t="shared" si="24"/>
        <v>4</v>
      </c>
      <c r="BX36" s="35">
        <f t="shared" si="44"/>
        <v>6.0422960725075523</v>
      </c>
    </row>
    <row r="37" spans="1:76" ht="16.5" customHeight="1" thickBot="1" x14ac:dyDescent="0.25">
      <c r="A37" s="10" t="s">
        <v>107</v>
      </c>
      <c r="B37" s="68">
        <f>IF(AND((B36&gt;0),(B35&gt;0)),(B36/B35),"")</f>
        <v>0.20833333333333334</v>
      </c>
      <c r="C37" s="4" t="s">
        <v>3</v>
      </c>
      <c r="D37" s="68">
        <f>IF(AND((D36&gt;0),(D35&gt;0)),(D36/D35),"")</f>
        <v>0.20833333333333334</v>
      </c>
      <c r="E37" s="4" t="s">
        <v>3</v>
      </c>
      <c r="F37" s="68">
        <f>IF(AND((F36&gt;0),(F35&gt;0)),(F36/F35),"")</f>
        <v>0.1875</v>
      </c>
      <c r="G37" s="4" t="s">
        <v>3</v>
      </c>
      <c r="H37" s="68">
        <f>IF(AND((H36&gt;0),(H35&gt;0)),(H36/H35),"")</f>
        <v>0.21666666666666667</v>
      </c>
      <c r="I37" s="4" t="s">
        <v>3</v>
      </c>
      <c r="J37" s="68">
        <f>IF(AND((J36&gt;0),(J35&gt;0)),(J36/J35),"")</f>
        <v>0.175531914893617</v>
      </c>
      <c r="K37" s="4" t="s">
        <v>3</v>
      </c>
      <c r="L37" s="68">
        <f>IF(AND((L36&gt;0),(L35&gt;0)),(L36/L35),"")</f>
        <v>0.21428571428571427</v>
      </c>
      <c r="M37" s="4" t="s">
        <v>3</v>
      </c>
      <c r="N37" s="68">
        <f>IF(AND((N36&gt;0),(N35&gt;0)),(N36/N35),"")</f>
        <v>0.2277227722772277</v>
      </c>
      <c r="O37" s="4" t="s">
        <v>3</v>
      </c>
      <c r="P37" s="68">
        <f>IF(AND((P36&gt;0),(P35&gt;0)),(P36/P35),"")</f>
        <v>0.20100502512562815</v>
      </c>
      <c r="Q37" s="4" t="s">
        <v>3</v>
      </c>
      <c r="R37" s="68" t="str">
        <f>IF(AND((R36&gt;0),(R35&gt;0)),(R36/R35),"")</f>
        <v/>
      </c>
      <c r="S37" s="4" t="s">
        <v>3</v>
      </c>
      <c r="T37" s="68" t="str">
        <f>IF(AND((T36&gt;0),(T35&gt;0)),(T36/T35),"")</f>
        <v/>
      </c>
      <c r="U37" s="4" t="s">
        <v>3</v>
      </c>
      <c r="V37" s="68">
        <f>IF(AND((V36&gt;0),(V35&gt;0)),(V36/V35),"")</f>
        <v>0.1702127659574468</v>
      </c>
      <c r="W37" s="4" t="s">
        <v>3</v>
      </c>
      <c r="X37" s="68">
        <f>IF(AND((X36&gt;0),(X35&gt;0)),(X36/X35),"")</f>
        <v>0.175531914893617</v>
      </c>
      <c r="Y37" s="4" t="s">
        <v>3</v>
      </c>
      <c r="Z37" s="68">
        <f>IF(AND((Z36&gt;0),(Z35&gt;0)),(Z36/Z35),"")</f>
        <v>0.20095693779904308</v>
      </c>
      <c r="AA37" s="4" t="s">
        <v>3</v>
      </c>
      <c r="AB37" s="68" t="str">
        <f>IF(AND((AB36&gt;0),(AB35&gt;0)),(AB36/AB35),"")</f>
        <v/>
      </c>
      <c r="AC37" s="4" t="s">
        <v>3</v>
      </c>
      <c r="AD37" s="68" t="str">
        <f t="shared" ref="AD37" si="331">IF(AND((AD36&gt;0),(AD35&gt;0)),(AD36/AD35),"")</f>
        <v/>
      </c>
      <c r="AE37" s="4" t="s">
        <v>3</v>
      </c>
      <c r="AF37" s="68">
        <f t="shared" ref="AF37" si="332">IF(AND((AF36&gt;0),(AF35&gt;0)),(AF36/AF35),"")</f>
        <v>0.16942148760330578</v>
      </c>
      <c r="AG37" s="4" t="s">
        <v>3</v>
      </c>
      <c r="AH37" s="68" t="str">
        <f t="shared" ref="AH37" si="333">IF(AND((AH36&gt;0),(AH35&gt;0)),(AH36/AH35),"")</f>
        <v/>
      </c>
      <c r="AI37" s="4" t="s">
        <v>3</v>
      </c>
      <c r="AJ37" s="68">
        <f t="shared" ref="AJ37" si="334">IF(AND((AJ36&gt;0),(AJ35&gt;0)),(AJ36/AJ35),"")</f>
        <v>0.16111111111111109</v>
      </c>
      <c r="AK37" s="4" t="s">
        <v>3</v>
      </c>
      <c r="AL37" s="68" t="str">
        <f t="shared" ref="AL37" si="335">IF(AND((AL36&gt;0),(AL35&gt;0)),(AL36/AL35),"")</f>
        <v/>
      </c>
      <c r="AM37" s="4" t="s">
        <v>3</v>
      </c>
      <c r="AN37" s="68" t="str">
        <f t="shared" ref="AN37" si="336">IF(AND((AN36&gt;0),(AN35&gt;0)),(AN36/AN35),"")</f>
        <v/>
      </c>
      <c r="AO37" s="4" t="s">
        <v>3</v>
      </c>
      <c r="AP37" s="68" t="str">
        <f t="shared" ref="AP37" si="337">IF(AND((AP36&gt;0),(AP35&gt;0)),(AP36/AP35),"")</f>
        <v/>
      </c>
      <c r="AQ37" s="4" t="s">
        <v>3</v>
      </c>
      <c r="AR37" s="68" t="str">
        <f t="shared" ref="AR37" si="338">IF(AND((AR36&gt;0),(AR35&gt;0)),(AR36/AR35),"")</f>
        <v/>
      </c>
      <c r="AS37" s="4" t="s">
        <v>3</v>
      </c>
      <c r="AT37" s="68" t="str">
        <f t="shared" ref="AT37" si="339">IF(AND((AT36&gt;0),(AT35&gt;0)),(AT36/AT35),"")</f>
        <v/>
      </c>
      <c r="AU37" s="4" t="s">
        <v>3</v>
      </c>
      <c r="AV37" s="68" t="str">
        <f t="shared" ref="AV37" si="340">IF(AND((AV36&gt;0),(AV35&gt;0)),(AV36/AV35),"")</f>
        <v/>
      </c>
      <c r="AW37" s="4" t="s">
        <v>3</v>
      </c>
      <c r="AX37" s="68" t="str">
        <f t="shared" ref="AX37" si="341">IF(AND((AX36&gt;0),(AX35&gt;0)),(AX36/AX35),"")</f>
        <v/>
      </c>
      <c r="AY37" s="4" t="s">
        <v>3</v>
      </c>
      <c r="AZ37" s="68" t="str">
        <f t="shared" ref="AZ37" si="342">IF(AND((AZ36&gt;0),(AZ35&gt;0)),(AZ36/AZ35),"")</f>
        <v/>
      </c>
      <c r="BA37" s="4" t="s">
        <v>3</v>
      </c>
      <c r="BB37" s="68" t="str">
        <f t="shared" ref="BB37" si="343">IF(AND((BB36&gt;0),(BB35&gt;0)),(BB36/BB35),"")</f>
        <v/>
      </c>
      <c r="BC37" s="4" t="s">
        <v>3</v>
      </c>
      <c r="BD37" s="68" t="str">
        <f t="shared" ref="BD37" si="344">IF(AND((BD36&gt;0),(BD35&gt;0)),(BD36/BD35),"")</f>
        <v/>
      </c>
      <c r="BE37" s="4" t="s">
        <v>3</v>
      </c>
      <c r="BF37" s="68" t="str">
        <f t="shared" ref="BF37" si="345">IF(AND((BF36&gt;0),(BF35&gt;0)),(BF36/BF35),"")</f>
        <v/>
      </c>
      <c r="BG37" s="4" t="s">
        <v>3</v>
      </c>
      <c r="BH37" s="68" t="str">
        <f t="shared" ref="BH37" si="346">IF(AND((BH36&gt;0),(BH35&gt;0)),(BH36/BH35),"")</f>
        <v/>
      </c>
      <c r="BI37" s="4" t="s">
        <v>3</v>
      </c>
      <c r="BK37" s="58" t="s">
        <v>31</v>
      </c>
      <c r="BL37" s="44">
        <f t="shared" si="16"/>
        <v>13</v>
      </c>
      <c r="BM37" s="45">
        <f t="shared" si="17"/>
        <v>0.16111111111111109</v>
      </c>
      <c r="BN37" s="46" t="str">
        <f t="shared" si="18"/>
        <v>–</v>
      </c>
      <c r="BO37" s="47">
        <f t="shared" si="19"/>
        <v>0.2277227722772277</v>
      </c>
      <c r="BP37" s="48" t="str">
        <f t="shared" si="20"/>
        <v/>
      </c>
      <c r="BQ37" s="49" t="s">
        <v>3</v>
      </c>
      <c r="BR37" s="50" t="str">
        <f t="shared" si="21"/>
        <v/>
      </c>
      <c r="BS37" s="51">
        <f t="shared" si="22"/>
        <v>0.19358561363692647</v>
      </c>
      <c r="BT37" s="52" t="s">
        <v>3</v>
      </c>
      <c r="BU37" s="53">
        <f t="shared" si="23"/>
        <v>2.1495434427990418E-2</v>
      </c>
      <c r="BV37" s="54" t="s">
        <v>3</v>
      </c>
      <c r="BW37" s="53">
        <f t="shared" si="24"/>
        <v>0.20833333333333334</v>
      </c>
      <c r="BX37" s="49" t="s">
        <v>3</v>
      </c>
    </row>
    <row r="38" spans="1:76"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c r="BW38" s="98"/>
      <c r="BX38"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V38"/>
  <sheetViews>
    <sheetView zoomScaleNormal="100" workbookViewId="0">
      <pane xSplit="1" ySplit="2" topLeftCell="B3" activePane="bottomRight" state="frozen"/>
      <selection pane="topRight" activeCell="B1" sqref="B1"/>
      <selection pane="bottomLeft" activeCell="A3" sqref="A3"/>
      <selection pane="bottomRight" activeCell="L11" sqref="L11"/>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44">
        <v>1</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row>
    <row r="3" spans="1:74" ht="16.5" customHeight="1" x14ac:dyDescent="0.2">
      <c r="A3" s="10" t="s">
        <v>4</v>
      </c>
      <c r="B3" s="11">
        <v>243</v>
      </c>
      <c r="C3" s="1">
        <f>IF(AND((B3&gt;0),(B$4&gt;0)),(B3/B$4*100),"")</f>
        <v>428.57142857142856</v>
      </c>
      <c r="D3" s="11">
        <v>225</v>
      </c>
      <c r="E3" s="1">
        <f>IF(AND((D3&gt;0),(D$4&gt;0)),(D3/D$4*100),"")</f>
        <v>510.20408163265307</v>
      </c>
      <c r="F3" s="11">
        <v>225</v>
      </c>
      <c r="G3" s="1">
        <f>IF(AND((F3&gt;0),(F$4&gt;0)),(F3/F$4*100),"")</f>
        <v>506.75675675675677</v>
      </c>
      <c r="H3" s="11">
        <v>234</v>
      </c>
      <c r="I3" s="1">
        <f>IF(AND((H3&gt;0),(H$4&gt;0)),(H3/H$4*100),"")</f>
        <v>513.15789473684208</v>
      </c>
      <c r="J3" s="11">
        <v>180</v>
      </c>
      <c r="K3" s="1">
        <f>IF(AND((J3&gt;0),(J$4&gt;0)),(J3/J$4*100),"")</f>
        <v>441.1764705882353</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180</v>
      </c>
      <c r="BN3" s="22" t="str">
        <f>IF(COUNT(BM3)&gt;0,"–","?")</f>
        <v>–</v>
      </c>
      <c r="BO3" s="23">
        <f>IF(SUM(B3,D3,F3,H3,J3,L3,N3,P3,R3,T3,V3,X3,Z3,AB3,AD3,AF3,AH3,AJ3,AL3,AN3,AP3,AR3,AT3,AV3,AX3,AZ3,BB3,BD3,BF3,BH3)&gt;0,MAX(B3,D3,F3,H3,J3,L3,N3,P3,R3,T3,V3,X3,Z3,AB3,AD3,AF3,AH3,AJ3,AL3,AN3,AP3,AR3,AT3,AV3,AX3,AZ3,BB3,BD3,BF3,BH3),"")</f>
        <v>243</v>
      </c>
      <c r="BP3" s="24">
        <f>IF(SUM(C3,E3,G3,I3,K3,M3,O3,Q3,S3,U3,W3,Y3,AA3,AC3,AE3,AG3,AI3,AK3,AM3,AO3,AQ3,AS3,AU3,AW3,AY3,BA3,BC3,BE3,BG3,BI3)&gt;0,MIN(C3,E3,G3,I3,K3,M3,O3,Q3,S3,U3,W3,Y3,AA3,AC3,AE3,AG3,AI3,AK3,AM3,AO3,AQ3,AS3,AU3,AW3,AY3,BA3,BC3,BE3,BG3,BI3),"")</f>
        <v>428.57142857142856</v>
      </c>
      <c r="BQ3" s="25" t="str">
        <f>IF(COUNT(BP3)&gt;0,"–","?")</f>
        <v>–</v>
      </c>
      <c r="BR3" s="26">
        <f>IF(SUM(C3,E3,G3,I3,K3,M3,O3,Q3,S3,U3,W3,Y3,AA3,AC3,AE3,AG3,AI3,AK3,AM3,AO3,AQ3,AS3,AU3,AW3,AY3,BA3,BC3,BE3,BG3,BI3)&gt;0,MAX(C3,E3,G3,I3,K3,M3,O3,Q3,S3,U3,W3,Y3,AA3,AC3,AE3,AG3,AI3,AK3,AM3,AO3,AQ3,AS3,AU3,AW3,AY3,BA3,BC3,BE3,BG3,BI3),"")</f>
        <v>513.15789473684208</v>
      </c>
      <c r="BS3" s="27">
        <f>IF(SUM(B3,D3,F3,H3,J3,L3,N3,P3,R3,T3,V3,X3,Z3,AB3,AD3,AF3,AH3,AJ3,AL3,AN3,AP3,AR3,AT3,AV3,AX3,AZ3,BB3,BD3,BF3,BH3)&gt;0,AVERAGE(B3,D3,F3,H3,J3,L3,N3,P3,R3,T3,V3,X3,Z3,AB3,AD3,AF3,AH3,AJ3,AL3,AN3,AP3,AR3,AT3,AV3,AX3,AZ3,BB3,BD3,BF3,BH3),"?")</f>
        <v>221.4</v>
      </c>
      <c r="BT3" s="28">
        <f>IF(SUM(C3,E3,G3,I3,K3,M3,O3,Q3,S3,U3,W3,Y3,AA3,AC3,AE3,AG3,AI3,AK3,AM3,AO3,AQ3,AS3,AU3,AW3,AY3,BA3,BC3,BE3,BG3,BI3)&gt;0,AVERAGE(C3,E3,G3,I3,K3,M3,O3,Q3,S3,U3,W3,Y3,AA3,AC3,AE3,AG3,AI3,AK3,AM3,AO3,AQ3,AS3,AU3,AW3,AY3,BA3,BC3,BE3,BG3,BI3),"?")</f>
        <v>479.97332645718313</v>
      </c>
      <c r="BU3" s="22">
        <f>IF(COUNT(B3,D3,F3,H3,J3,L3,N3,P3,R3,T3,V3,X3,Z3,AB3,AD3,AF3,AH3,AJ3,AL3,AN3,AP3,AR3,AT3,AV3,AX3,AZ3,BB3,BD3,BF3,BH3)&gt;1,STDEV(B3,D3,F3,H3,J3,L3,N3,P3,R3,T3,V3,X3,Z3,AB3,AD3,AF3,AH3,AJ3,AL3,AN3,AP3,AR3,AT3,AV3,AX3,AZ3,BB3,BD3,BF3,BH3),"?")</f>
        <v>24.316660954991331</v>
      </c>
      <c r="BV3" s="29">
        <f>IF(COUNT(C3,E3,G3,I3,K3,M3,O3,Q3,S3,U3,W3,Y3,AA3,AC3,AE3,AG3,AI3,AK3,AM3,AO3,AQ3,AS3,AU3,AW3,AY3,BA3,BC3,BE3,BG3,BI3)&gt;1,STDEV(C3,E3,G3,I3,K3,M3,O3,Q3,S3,U3,W3,Y3,AA3,AC3,AE3,AG3,AI3,AK3,AM3,AO3,AQ3,AS3,AU3,AW3,AY3,BA3,BC3,BE3,BG3,BI3),"?")</f>
        <v>41.472332345107269</v>
      </c>
    </row>
    <row r="4" spans="1:74" ht="16.5" customHeight="1" x14ac:dyDescent="0.2">
      <c r="A4" s="13" t="s">
        <v>28</v>
      </c>
      <c r="B4" s="14">
        <v>56.7</v>
      </c>
      <c r="C4" s="2" t="s">
        <v>3</v>
      </c>
      <c r="D4" s="14">
        <v>44.1</v>
      </c>
      <c r="E4" s="2" t="s">
        <v>3</v>
      </c>
      <c r="F4" s="14">
        <v>44.4</v>
      </c>
      <c r="G4" s="2" t="s">
        <v>3</v>
      </c>
      <c r="H4" s="14">
        <v>45.6</v>
      </c>
      <c r="I4" s="2" t="s">
        <v>3</v>
      </c>
      <c r="J4" s="14">
        <v>40.799999999999997</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5</v>
      </c>
      <c r="BM4" s="31">
        <f t="shared" ref="BM4:BM37" si="17">IF(SUM(B4,D4,F4,H4,J4,L4,N4,P4,R4,T4,V4,X4,Z4,AB4,AD4,AF4,AH4,AJ4,AL4,AN4,AP4,AR4,AT4,AV4,AX4,AZ4,BB4,BD4,BF4,BH4)&gt;0,MIN(B4,D4,F4,H4,J4,L4,N4,P4,R4,T4,V4,X4,Z4,AB4,AD4,AF4,AH4,AJ4,AL4,AN4,AP4,AR4,AT4,AV4,AX4,AZ4,BB4,BD4,BF4,BH4),"")</f>
        <v>40.799999999999997</v>
      </c>
      <c r="BN4" s="32" t="str">
        <f t="shared" ref="BN4:BN37" si="18">IF(COUNT(BM4)&gt;0,"–","?")</f>
        <v>–</v>
      </c>
      <c r="BO4" s="33">
        <f t="shared" ref="BO4:BO37" si="19">IF(SUM(B4,D4,F4,H4,J4,L4,N4,P4,R4,T4,V4,X4,Z4,AB4,AD4,AF4,AH4,AJ4,AL4,AN4,AP4,AR4,AT4,AV4,AX4,AZ4,BB4,BD4,BF4,BH4)&gt;0,MAX(B4,D4,F4,H4,J4,L4,N4,P4,R4,T4,V4,X4,Z4,AB4,AD4,AF4,AH4,AJ4,AL4,AN4,AP4,AR4,AT4,AV4,AX4,AZ4,BB4,BD4,BF4,BH4),"")</f>
        <v>56.7</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T37" si="22">IF(SUM(B4,D4,F4,H4,J4,L4,N4,P4,R4,T4,V4,X4,Z4,AB4,AD4,AF4,AH4,AJ4,AL4,AN4,AP4,AR4,AT4,AV4,AX4,AZ4,BB4,BD4,BF4,BH4)&gt;0,AVERAGE(B4,D4,F4,H4,J4,L4,N4,P4,R4,T4,V4,X4,Z4,AB4,AD4,AF4,AH4,AJ4,AL4,AN4,AP4,AR4,AT4,AV4,AX4,AZ4,BB4,BD4,BF4,BH4),"?")</f>
        <v>46.320000000000007</v>
      </c>
      <c r="BT4" s="38" t="s">
        <v>3</v>
      </c>
      <c r="BU4" s="32">
        <f t="shared" ref="BU4:BV37" si="23">IF(COUNT(B4,D4,F4,H4,J4,L4,N4,P4,R4,T4,V4,X4,Z4,AB4,AD4,AF4,AH4,AJ4,AL4,AN4,AP4,AR4,AT4,AV4,AX4,AZ4,BB4,BD4,BF4,BH4)&gt;1,STDEV(B4,D4,F4,H4,J4,L4,N4,P4,R4,T4,V4,X4,Z4,AB4,AD4,AF4,AH4,AJ4,AL4,AN4,AP4,AR4,AT4,AV4,AX4,AZ4,BB4,BD4,BF4,BH4),"?")</f>
        <v>6.0693492237635391</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13.2</v>
      </c>
      <c r="C6" s="4">
        <f>IF(AND((B6&gt;0),(B$4&gt;0)),(B6/B$4*100),"")</f>
        <v>23.280423280423278</v>
      </c>
      <c r="D6" s="18">
        <v>11.3</v>
      </c>
      <c r="E6" s="4">
        <f>IF(AND((D6&gt;0),(D$4&gt;0)),(D6/D$4*100),"")</f>
        <v>25.623582766439913</v>
      </c>
      <c r="F6" s="18">
        <v>12.3</v>
      </c>
      <c r="G6" s="4">
        <f>IF(AND((F6&gt;0),(F$4&gt;0)),(F6/F$4*100),"")</f>
        <v>27.702702702702702</v>
      </c>
      <c r="H6" s="18">
        <v>12.5</v>
      </c>
      <c r="I6" s="4">
        <f>IF(AND((H6&gt;0),(H$4&gt;0)),(H6/H$4*100),"")</f>
        <v>27.412280701754383</v>
      </c>
      <c r="J6" s="18">
        <v>9.8000000000000007</v>
      </c>
      <c r="K6" s="4">
        <f>IF(AND((J6&gt;0),(J$4&gt;0)),(J6/J$4*100),"")</f>
        <v>24.019607843137258</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9.8000000000000007</v>
      </c>
      <c r="BN6" s="32" t="str">
        <f t="shared" si="18"/>
        <v>–</v>
      </c>
      <c r="BO6" s="33">
        <f t="shared" si="19"/>
        <v>13.2</v>
      </c>
      <c r="BP6" s="34">
        <f t="shared" si="20"/>
        <v>23.280423280423278</v>
      </c>
      <c r="BQ6" s="35" t="str">
        <f t="shared" ref="BQ6:BQ36" si="40">IF(COUNT(BP6)&gt;0,"–","?")</f>
        <v>–</v>
      </c>
      <c r="BR6" s="36">
        <f t="shared" si="21"/>
        <v>27.702702702702702</v>
      </c>
      <c r="BS6" s="37">
        <f t="shared" si="22"/>
        <v>11.819999999999999</v>
      </c>
      <c r="BT6" s="38">
        <f t="shared" si="22"/>
        <v>25.607719458891506</v>
      </c>
      <c r="BU6" s="32">
        <f t="shared" si="23"/>
        <v>1.3179529581893272</v>
      </c>
      <c r="BV6" s="39">
        <f t="shared" si="23"/>
        <v>1.973832168778874</v>
      </c>
    </row>
    <row r="7" spans="1:74" ht="16.5" customHeight="1" x14ac:dyDescent="0.2">
      <c r="A7" s="10" t="s">
        <v>21</v>
      </c>
      <c r="B7" s="19">
        <v>8.5</v>
      </c>
      <c r="C7" s="4">
        <f>IF(AND((B7&gt;0),(B$4&gt;0)),(B7/B$4*100),"")</f>
        <v>14.991181657848324</v>
      </c>
      <c r="D7" s="19">
        <v>8.9</v>
      </c>
      <c r="E7" s="4">
        <f>IF(AND((D7&gt;0),(D$4&gt;0)),(D7/D$4*100),"")</f>
        <v>20.181405895691608</v>
      </c>
      <c r="F7" s="19">
        <v>8.6</v>
      </c>
      <c r="G7" s="4">
        <f>IF(AND((F7&gt;0),(F$4&gt;0)),(F7/F$4*100),"")</f>
        <v>19.36936936936937</v>
      </c>
      <c r="H7" s="19">
        <v>8.3000000000000007</v>
      </c>
      <c r="I7" s="4">
        <f>IF(AND((H7&gt;0),(H$4&gt;0)),(H7/H$4*100),"")</f>
        <v>18.201754385964914</v>
      </c>
      <c r="J7" s="19">
        <v>6.7</v>
      </c>
      <c r="K7" s="4">
        <f>IF(AND((J7&gt;0),(J$4&gt;0)),(J7/J$4*100),"")</f>
        <v>16.421568627450984</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6.7</v>
      </c>
      <c r="BN7" s="32" t="str">
        <f t="shared" si="18"/>
        <v>–</v>
      </c>
      <c r="BO7" s="33">
        <f t="shared" si="19"/>
        <v>8.9</v>
      </c>
      <c r="BP7" s="34">
        <f t="shared" si="20"/>
        <v>14.991181657848324</v>
      </c>
      <c r="BQ7" s="35" t="str">
        <f t="shared" si="40"/>
        <v>–</v>
      </c>
      <c r="BR7" s="36">
        <f t="shared" si="21"/>
        <v>20.181405895691608</v>
      </c>
      <c r="BS7" s="37">
        <f t="shared" si="22"/>
        <v>8.1999999999999993</v>
      </c>
      <c r="BT7" s="38">
        <f t="shared" si="22"/>
        <v>17.833055987265041</v>
      </c>
      <c r="BU7" s="32">
        <f t="shared" si="23"/>
        <v>0.8660254037844386</v>
      </c>
      <c r="BV7" s="39">
        <f t="shared" si="23"/>
        <v>2.1259992286426228</v>
      </c>
    </row>
    <row r="8" spans="1:74" ht="16.5" customHeight="1" x14ac:dyDescent="0.2">
      <c r="A8" s="10" t="s">
        <v>22</v>
      </c>
      <c r="B8" s="19">
        <v>17.100000000000001</v>
      </c>
      <c r="C8" s="4">
        <f>IF(AND((B8&gt;0),(B$4&gt;0)),(B8/B$4*100),"")</f>
        <v>30.158730158730158</v>
      </c>
      <c r="D8" s="19">
        <v>16.5</v>
      </c>
      <c r="E8" s="4">
        <f>IF(AND((D8&gt;0),(D$4&gt;0)),(D8/D$4*100),"")</f>
        <v>37.414965986394556</v>
      </c>
      <c r="F8" s="19">
        <v>15</v>
      </c>
      <c r="G8" s="4">
        <f>IF(AND((F8&gt;0),(F$4&gt;0)),(F8/F$4*100),"")</f>
        <v>33.783783783783782</v>
      </c>
      <c r="H8" s="19">
        <v>20.100000000000001</v>
      </c>
      <c r="I8" s="4">
        <f>IF(AND((H8&gt;0),(H$4&gt;0)),(H8/H$4*100),"")</f>
        <v>44.078947368421055</v>
      </c>
      <c r="J8" s="19">
        <v>16.399999999999999</v>
      </c>
      <c r="K8" s="4">
        <f>IF(AND((J8&gt;0),(J$4&gt;0)),(J8/J$4*100),"")</f>
        <v>40.196078431372548</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15</v>
      </c>
      <c r="BN8" s="32" t="str">
        <f t="shared" si="18"/>
        <v>–</v>
      </c>
      <c r="BO8" s="33">
        <f t="shared" si="19"/>
        <v>20.100000000000001</v>
      </c>
      <c r="BP8" s="34">
        <f t="shared" si="20"/>
        <v>30.158730158730158</v>
      </c>
      <c r="BQ8" s="35" t="str">
        <f t="shared" si="40"/>
        <v>–</v>
      </c>
      <c r="BR8" s="36">
        <f t="shared" si="21"/>
        <v>44.078947368421055</v>
      </c>
      <c r="BS8" s="37">
        <f t="shared" si="22"/>
        <v>17.02</v>
      </c>
      <c r="BT8" s="38">
        <f t="shared" si="22"/>
        <v>37.12650114574042</v>
      </c>
      <c r="BU8" s="32">
        <f t="shared" si="23"/>
        <v>1.8860010604450896</v>
      </c>
      <c r="BV8" s="39">
        <f t="shared" si="23"/>
        <v>5.4213839802530499</v>
      </c>
    </row>
    <row r="9" spans="1:74" ht="16.5" customHeight="1" x14ac:dyDescent="0.2">
      <c r="A9" s="10" t="s">
        <v>24</v>
      </c>
      <c r="B9" s="19">
        <v>6.8</v>
      </c>
      <c r="C9" s="4">
        <f>IF(AND((B9&gt;0),(B$4&gt;0)),(B9/B$4*100),"")</f>
        <v>11.992945326278658</v>
      </c>
      <c r="D9" s="19">
        <v>6.5</v>
      </c>
      <c r="E9" s="4">
        <f>IF(AND((D9&gt;0),(D$4&gt;0)),(D9/D$4*100),"")</f>
        <v>14.73922902494331</v>
      </c>
      <c r="F9" s="19">
        <v>5.8</v>
      </c>
      <c r="G9" s="4">
        <f>IF(AND((F9&gt;0),(F$4&gt;0)),(F9/F$4*100),"")</f>
        <v>13.063063063063062</v>
      </c>
      <c r="H9" s="19">
        <v>6.5</v>
      </c>
      <c r="I9" s="4">
        <f>IF(AND((H9&gt;0),(H$4&gt;0)),(H9/H$4*100),"")</f>
        <v>14.254385964912281</v>
      </c>
      <c r="J9" s="19">
        <v>4.7</v>
      </c>
      <c r="K9" s="4">
        <f>IF(AND((J9&gt;0),(J$4&gt;0)),(J9/J$4*100),"")</f>
        <v>11.519607843137255</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4.7</v>
      </c>
      <c r="BN9" s="32" t="str">
        <f t="shared" si="18"/>
        <v>–</v>
      </c>
      <c r="BO9" s="33">
        <f t="shared" si="19"/>
        <v>6.8</v>
      </c>
      <c r="BP9" s="34">
        <f t="shared" si="20"/>
        <v>11.519607843137255</v>
      </c>
      <c r="BQ9" s="35" t="str">
        <f t="shared" si="40"/>
        <v>–</v>
      </c>
      <c r="BR9" s="36">
        <f t="shared" si="21"/>
        <v>14.73922902494331</v>
      </c>
      <c r="BS9" s="37">
        <f t="shared" si="22"/>
        <v>6.0600000000000005</v>
      </c>
      <c r="BT9" s="38">
        <f t="shared" si="22"/>
        <v>13.113846244466913</v>
      </c>
      <c r="BU9" s="32">
        <f t="shared" si="23"/>
        <v>0.84439327330338254</v>
      </c>
      <c r="BV9" s="39">
        <f t="shared" si="23"/>
        <v>1.3913387363584122</v>
      </c>
    </row>
    <row r="10" spans="1:74" ht="16.5" customHeight="1" x14ac:dyDescent="0.2">
      <c r="A10" s="10" t="s">
        <v>23</v>
      </c>
      <c r="B10" s="19">
        <v>41.9</v>
      </c>
      <c r="C10" s="4">
        <f>IF(AND((B10&gt;0),(B$4&gt;0)),(B10/B$4*100),"")</f>
        <v>73.897707231040556</v>
      </c>
      <c r="D10" s="19">
        <v>37.299999999999997</v>
      </c>
      <c r="E10" s="4">
        <f>IF(AND((D10&gt;0),(D$4&gt;0)),(D10/D$4*100),"")</f>
        <v>84.580498866213134</v>
      </c>
      <c r="F10" s="19">
        <v>34.9</v>
      </c>
      <c r="G10" s="4">
        <f>IF(AND((F10&gt;0),(F$4&gt;0)),(F10/F$4*100),"")</f>
        <v>78.603603603603602</v>
      </c>
      <c r="H10" s="19">
        <v>36.6</v>
      </c>
      <c r="I10" s="4">
        <f>IF(AND((H10&gt;0),(H$4&gt;0)),(H10/H$4*100),"")</f>
        <v>80.26315789473685</v>
      </c>
      <c r="J10" s="19">
        <v>32.5</v>
      </c>
      <c r="K10" s="4">
        <f>IF(AND((J10&gt;0),(J$4&gt;0)),(J10/J$4*100),"")</f>
        <v>79.656862745098039</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32.5</v>
      </c>
      <c r="BN10" s="32" t="str">
        <f t="shared" si="18"/>
        <v>–</v>
      </c>
      <c r="BO10" s="33">
        <f t="shared" si="19"/>
        <v>41.9</v>
      </c>
      <c r="BP10" s="34">
        <f t="shared" si="20"/>
        <v>73.897707231040556</v>
      </c>
      <c r="BQ10" s="35" t="str">
        <f t="shared" si="40"/>
        <v>–</v>
      </c>
      <c r="BR10" s="36">
        <f t="shared" si="21"/>
        <v>84.580498866213134</v>
      </c>
      <c r="BS10" s="37">
        <f t="shared" si="22"/>
        <v>36.64</v>
      </c>
      <c r="BT10" s="38">
        <f t="shared" si="22"/>
        <v>79.400366068138439</v>
      </c>
      <c r="BU10" s="32">
        <f t="shared" si="23"/>
        <v>3.4739027044521551</v>
      </c>
      <c r="BV10" s="39">
        <f t="shared" si="23"/>
        <v>3.8261619408164282</v>
      </c>
    </row>
    <row r="11" spans="1:74" ht="16.5" customHeight="1" x14ac:dyDescent="0.2">
      <c r="A11" s="10" t="s">
        <v>44</v>
      </c>
      <c r="B11" s="68">
        <f>IF(AND((B10&gt;0),(B3&gt;0)),(B10/B3),"")</f>
        <v>0.17242798353909464</v>
      </c>
      <c r="C11" s="4" t="s">
        <v>3</v>
      </c>
      <c r="D11" s="68">
        <f>IF(AND((D10&gt;0),(D3&gt;0)),(D10/D3),"")</f>
        <v>0.16577777777777777</v>
      </c>
      <c r="E11" s="4" t="s">
        <v>3</v>
      </c>
      <c r="F11" s="68">
        <f>IF(AND((F10&gt;0),(F3&gt;0)),(F10/F3),"")</f>
        <v>0.15511111111111112</v>
      </c>
      <c r="G11" s="4" t="s">
        <v>3</v>
      </c>
      <c r="H11" s="68">
        <f>IF(AND((H10&gt;0),(H3&gt;0)),(H10/H3),"")</f>
        <v>0.15641025641025641</v>
      </c>
      <c r="I11" s="4" t="s">
        <v>3</v>
      </c>
      <c r="J11" s="68">
        <f>IF(AND((J10&gt;0),(J3&gt;0)),(J10/J3),"")</f>
        <v>0.18055555555555555</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5</v>
      </c>
      <c r="BM11" s="40">
        <f t="shared" si="17"/>
        <v>0.15511111111111112</v>
      </c>
      <c r="BN11" s="22" t="str">
        <f t="shared" si="18"/>
        <v>–</v>
      </c>
      <c r="BO11" s="41">
        <f t="shared" si="19"/>
        <v>0.18055555555555555</v>
      </c>
      <c r="BP11" s="24" t="str">
        <f t="shared" si="20"/>
        <v/>
      </c>
      <c r="BQ11" s="6" t="s">
        <v>3</v>
      </c>
      <c r="BR11" s="26" t="str">
        <f t="shared" si="21"/>
        <v/>
      </c>
      <c r="BS11" s="42">
        <f t="shared" si="22"/>
        <v>0.1660565368787591</v>
      </c>
      <c r="BT11" s="28" t="s">
        <v>3</v>
      </c>
      <c r="BU11" s="43">
        <f t="shared" si="23"/>
        <v>1.0767400497381925E-2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73</v>
      </c>
      <c r="B13" s="19">
        <v>26</v>
      </c>
      <c r="C13" s="4">
        <f t="shared" ref="C13:C20" si="57">IF(AND((B13&gt;0),(B$4&gt;0)),(B13/B$4*100),"")</f>
        <v>45.855379188712519</v>
      </c>
      <c r="D13" s="19">
        <v>20.5</v>
      </c>
      <c r="E13" s="4">
        <f t="shared" ref="E13:E20" si="58">IF(AND((D13&gt;0),(D$4&gt;0)),(D13/D$4*100),"")</f>
        <v>46.48526077097506</v>
      </c>
      <c r="F13" s="19">
        <v>21.9</v>
      </c>
      <c r="G13" s="4">
        <f t="shared" ref="G13:G20" si="59">IF(AND((F13&gt;0),(F$4&gt;0)),(F13/F$4*100),"")</f>
        <v>49.324324324324323</v>
      </c>
      <c r="H13" s="19">
        <v>19.7</v>
      </c>
      <c r="I13" s="4">
        <f t="shared" ref="I13:I20" si="60">IF(AND((H13&gt;0),(H$4&gt;0)),(H13/H$4*100),"")</f>
        <v>43.201754385964911</v>
      </c>
      <c r="J13" s="19">
        <v>14.4</v>
      </c>
      <c r="K13" s="4">
        <f t="shared" ref="K13:K20" si="61">IF(AND((J13&gt;0),(J$4&gt;0)),(J13/J$4*100),"")</f>
        <v>35.294117647058826</v>
      </c>
      <c r="L13" s="19"/>
      <c r="M13" s="4" t="str">
        <f t="shared" ref="M13:M20" si="62">IF(AND((L13&gt;0),(L$4&gt;0)),(L13/L$4*100),"")</f>
        <v/>
      </c>
      <c r="N13" s="19"/>
      <c r="O13" s="4" t="str">
        <f t="shared" ref="O13:O20" si="63">IF(AND((N13&gt;0),(N$4&gt;0)),(N13/N$4*100),"")</f>
        <v/>
      </c>
      <c r="P13" s="19"/>
      <c r="Q13" s="4" t="str">
        <f t="shared" ref="Q13:Q20" si="64">IF(AND((P13&gt;0),(P$4&gt;0)),(P13/P$4*100),"")</f>
        <v/>
      </c>
      <c r="R13" s="19"/>
      <c r="S13" s="4" t="str">
        <f t="shared" ref="S13:S20" si="65">IF(AND((R13&gt;0),(R$4&gt;0)),(R13/R$4*100),"")</f>
        <v/>
      </c>
      <c r="T13" s="19"/>
      <c r="U13" s="4" t="str">
        <f t="shared" ref="U13:U20" si="66">IF(AND((T13&gt;0),(T$4&gt;0)),(T13/T$4*100),"")</f>
        <v/>
      </c>
      <c r="V13" s="19"/>
      <c r="W13" s="4" t="str">
        <f t="shared" ref="W13:W20" si="67">IF(AND((V13&gt;0),(V$4&gt;0)),(V13/V$4*100),"")</f>
        <v/>
      </c>
      <c r="X13" s="19"/>
      <c r="Y13" s="4" t="str">
        <f t="shared" ref="Y13:Y20" si="68">IF(AND((X13&gt;0),(X$4&gt;0)),(X13/X$4*100),"")</f>
        <v/>
      </c>
      <c r="Z13" s="19"/>
      <c r="AA13" s="4" t="str">
        <f t="shared" ref="AA13:AA20" si="69">IF(AND((Z13&gt;0),(Z$4&gt;0)),(Z13/Z$4*100),"")</f>
        <v/>
      </c>
      <c r="AB13" s="19"/>
      <c r="AC13" s="4" t="str">
        <f t="shared" ref="AC13:AC20" si="70">IF(AND((AB13&gt;0),(AB$4&gt;0)),(AB13/AB$4*100),"")</f>
        <v/>
      </c>
      <c r="AD13" s="19"/>
      <c r="AE13" s="4" t="str">
        <f t="shared" ref="AE13:AE20" si="71">IF(AND((AD13&gt;0),(AD$4&gt;0)),(AD13/AD$4*100),"")</f>
        <v/>
      </c>
      <c r="AF13" s="19"/>
      <c r="AG13" s="4" t="str">
        <f t="shared" ref="AG13:AG20" si="72">IF(AND((AF13&gt;0),(AF$4&gt;0)),(AF13/AF$4*100),"")</f>
        <v/>
      </c>
      <c r="AH13" s="19"/>
      <c r="AI13" s="4" t="str">
        <f t="shared" ref="AI13:AI20" si="73">IF(AND((AH13&gt;0),(AH$4&gt;0)),(AH13/AH$4*100),"")</f>
        <v/>
      </c>
      <c r="AJ13" s="19"/>
      <c r="AK13" s="4" t="str">
        <f t="shared" ref="AK13:AK20" si="74">IF(AND((AJ13&gt;0),(AJ$4&gt;0)),(AJ13/AJ$4*100),"")</f>
        <v/>
      </c>
      <c r="AL13" s="19"/>
      <c r="AM13" s="4" t="str">
        <f t="shared" ref="AM13:AM20" si="75">IF(AND((AL13&gt;0),(AL$4&gt;0)),(AL13/AL$4*100),"")</f>
        <v/>
      </c>
      <c r="AN13" s="19"/>
      <c r="AO13" s="4" t="str">
        <f t="shared" ref="AO13:AO20" si="76">IF(AND((AN13&gt;0),(AN$4&gt;0)),(AN13/AN$4*100),"")</f>
        <v/>
      </c>
      <c r="AP13" s="19"/>
      <c r="AQ13" s="4" t="str">
        <f t="shared" ref="AQ13:AQ20" si="77">IF(AND((AP13&gt;0),(AP$4&gt;0)),(AP13/AP$4*100),"")</f>
        <v/>
      </c>
      <c r="AR13" s="19"/>
      <c r="AS13" s="4" t="str">
        <f t="shared" ref="AS13:AS20" si="78">IF(AND((AR13&gt;0),(AR$4&gt;0)),(AR13/AR$4*100),"")</f>
        <v/>
      </c>
      <c r="AT13" s="19"/>
      <c r="AU13" s="4" t="str">
        <f t="shared" ref="AU13:AU20" si="79">IF(AND((AT13&gt;0),(AT$4&gt;0)),(AT13/AT$4*100),"")</f>
        <v/>
      </c>
      <c r="AV13" s="19"/>
      <c r="AW13" s="4" t="str">
        <f t="shared" ref="AW13:AW20" si="80">IF(AND((AV13&gt;0),(AV$4&gt;0)),(AV13/AV$4*100),"")</f>
        <v/>
      </c>
      <c r="AX13" s="19"/>
      <c r="AY13" s="4" t="str">
        <f t="shared" ref="AY13:AY20" si="81">IF(AND((AX13&gt;0),(AX$4&gt;0)),(AX13/AX$4*100),"")</f>
        <v/>
      </c>
      <c r="AZ13" s="19"/>
      <c r="BA13" s="4" t="str">
        <f t="shared" ref="BA13:BA20" si="82">IF(AND((AZ13&gt;0),(AZ$4&gt;0)),(AZ13/AZ$4*100),"")</f>
        <v/>
      </c>
      <c r="BB13" s="19"/>
      <c r="BC13" s="4" t="str">
        <f t="shared" ref="BC13:BC20" si="83">IF(AND((BB13&gt;0),(BB$4&gt;0)),(BB13/BB$4*100),"")</f>
        <v/>
      </c>
      <c r="BD13" s="19"/>
      <c r="BE13" s="4" t="str">
        <f t="shared" ref="BE13:BE20" si="84">IF(AND((BD13&gt;0),(BD$4&gt;0)),(BD13/BD$4*100),"")</f>
        <v/>
      </c>
      <c r="BF13" s="19"/>
      <c r="BG13" s="4" t="str">
        <f t="shared" ref="BG13:BG20" si="85">IF(AND((BF13&gt;0),(BF$4&gt;0)),(BF13/BF$4*100),"")</f>
        <v/>
      </c>
      <c r="BH13" s="19"/>
      <c r="BI13" s="4" t="str">
        <f t="shared" ref="BI13:BI20" si="86">IF(AND((BH13&gt;0),(BH$4&gt;0)),(BH13/BH$4*100),"")</f>
        <v/>
      </c>
      <c r="BK13" s="57" t="s">
        <v>32</v>
      </c>
      <c r="BL13" s="30">
        <f t="shared" si="16"/>
        <v>5</v>
      </c>
      <c r="BM13" s="31">
        <f t="shared" si="17"/>
        <v>14.4</v>
      </c>
      <c r="BN13" s="32" t="str">
        <f t="shared" si="18"/>
        <v>–</v>
      </c>
      <c r="BO13" s="33">
        <f t="shared" si="19"/>
        <v>26</v>
      </c>
      <c r="BP13" s="34">
        <f t="shared" si="20"/>
        <v>35.294117647058826</v>
      </c>
      <c r="BQ13" s="35" t="str">
        <f t="shared" si="40"/>
        <v>–</v>
      </c>
      <c r="BR13" s="36">
        <f t="shared" si="21"/>
        <v>49.324324324324323</v>
      </c>
      <c r="BS13" s="37">
        <f t="shared" si="22"/>
        <v>20.500000000000004</v>
      </c>
      <c r="BT13" s="38">
        <f t="shared" si="22"/>
        <v>44.032167263407118</v>
      </c>
      <c r="BU13" s="32">
        <f t="shared" si="23"/>
        <v>4.1850925915682868</v>
      </c>
      <c r="BV13" s="39">
        <f t="shared" si="23"/>
        <v>5.347704939589816</v>
      </c>
    </row>
    <row r="14" spans="1:74" ht="16.5" customHeight="1" x14ac:dyDescent="0.2">
      <c r="A14" s="10" t="s">
        <v>76</v>
      </c>
      <c r="B14" s="19">
        <v>26.3</v>
      </c>
      <c r="C14" s="4">
        <f t="shared" si="57"/>
        <v>46.384479717813051</v>
      </c>
      <c r="D14" s="19">
        <v>23.2</v>
      </c>
      <c r="E14" s="4">
        <f t="shared" si="58"/>
        <v>52.60770975056689</v>
      </c>
      <c r="F14" s="19">
        <v>23.3</v>
      </c>
      <c r="G14" s="4">
        <f t="shared" si="59"/>
        <v>52.477477477477485</v>
      </c>
      <c r="H14" s="19">
        <v>25</v>
      </c>
      <c r="I14" s="4">
        <f t="shared" si="60"/>
        <v>54.824561403508767</v>
      </c>
      <c r="J14" s="19">
        <v>16.5</v>
      </c>
      <c r="K14" s="4">
        <f t="shared" si="61"/>
        <v>40.441176470588239</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35</v>
      </c>
      <c r="BL14" s="30">
        <f t="shared" si="16"/>
        <v>5</v>
      </c>
      <c r="BM14" s="31">
        <f t="shared" si="17"/>
        <v>16.5</v>
      </c>
      <c r="BN14" s="32" t="str">
        <f t="shared" si="18"/>
        <v>–</v>
      </c>
      <c r="BO14" s="33">
        <f t="shared" si="19"/>
        <v>26.3</v>
      </c>
      <c r="BP14" s="34">
        <f t="shared" si="20"/>
        <v>40.441176470588239</v>
      </c>
      <c r="BQ14" s="35" t="str">
        <f t="shared" si="40"/>
        <v>–</v>
      </c>
      <c r="BR14" s="36">
        <f t="shared" si="21"/>
        <v>54.824561403508767</v>
      </c>
      <c r="BS14" s="37">
        <f t="shared" si="22"/>
        <v>22.86</v>
      </c>
      <c r="BT14" s="38">
        <f t="shared" si="22"/>
        <v>49.347080963990884</v>
      </c>
      <c r="BU14" s="32">
        <f t="shared" si="23"/>
        <v>3.7806084166440734</v>
      </c>
      <c r="BV14" s="39">
        <f t="shared" si="23"/>
        <v>5.8848537656058628</v>
      </c>
    </row>
    <row r="15" spans="1:74" ht="16.5" customHeight="1" x14ac:dyDescent="0.2">
      <c r="A15" s="10" t="s">
        <v>80</v>
      </c>
      <c r="B15" s="19">
        <v>22.7</v>
      </c>
      <c r="C15" s="4">
        <f t="shared" si="57"/>
        <v>40.035273368606703</v>
      </c>
      <c r="D15" s="19">
        <v>23.5</v>
      </c>
      <c r="E15" s="4">
        <f t="shared" si="58"/>
        <v>53.287981859410429</v>
      </c>
      <c r="F15" s="19">
        <v>19.100000000000001</v>
      </c>
      <c r="G15" s="4">
        <f t="shared" si="59"/>
        <v>43.018018018018026</v>
      </c>
      <c r="H15" s="19">
        <v>22.7</v>
      </c>
      <c r="I15" s="4">
        <f t="shared" si="60"/>
        <v>49.780701754385966</v>
      </c>
      <c r="J15" s="19">
        <v>16.399999999999999</v>
      </c>
      <c r="K15" s="4">
        <f t="shared" si="61"/>
        <v>40.196078431372548</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37</v>
      </c>
      <c r="BL15" s="30">
        <f t="shared" si="16"/>
        <v>5</v>
      </c>
      <c r="BM15" s="31">
        <f t="shared" si="17"/>
        <v>16.399999999999999</v>
      </c>
      <c r="BN15" s="32" t="str">
        <f t="shared" si="18"/>
        <v>–</v>
      </c>
      <c r="BO15" s="33">
        <f t="shared" si="19"/>
        <v>23.5</v>
      </c>
      <c r="BP15" s="34">
        <f t="shared" si="20"/>
        <v>40.035273368606703</v>
      </c>
      <c r="BQ15" s="35" t="str">
        <f t="shared" si="40"/>
        <v>–</v>
      </c>
      <c r="BR15" s="36">
        <f t="shared" si="21"/>
        <v>53.287981859410429</v>
      </c>
      <c r="BS15" s="37">
        <f t="shared" si="22"/>
        <v>20.880000000000003</v>
      </c>
      <c r="BT15" s="38">
        <f t="shared" si="22"/>
        <v>45.263610686358732</v>
      </c>
      <c r="BU15" s="32">
        <f t="shared" si="23"/>
        <v>3.0301815127150227</v>
      </c>
      <c r="BV15" s="39">
        <f t="shared" si="23"/>
        <v>5.9760506426774951</v>
      </c>
    </row>
    <row r="16" spans="1:74" ht="16.5" customHeight="1" x14ac:dyDescent="0.2">
      <c r="A16" s="10" t="s">
        <v>77</v>
      </c>
      <c r="B16" s="19">
        <v>25.8</v>
      </c>
      <c r="C16" s="4">
        <f t="shared" si="57"/>
        <v>45.5026455026455</v>
      </c>
      <c r="D16" s="19">
        <v>24</v>
      </c>
      <c r="E16" s="4">
        <f t="shared" si="58"/>
        <v>54.42176870748299</v>
      </c>
      <c r="F16" s="19">
        <v>24.4</v>
      </c>
      <c r="G16" s="4">
        <f t="shared" si="59"/>
        <v>54.95495495495495</v>
      </c>
      <c r="H16" s="19">
        <v>22.8</v>
      </c>
      <c r="I16" s="4">
        <f t="shared" si="60"/>
        <v>50</v>
      </c>
      <c r="J16" s="19">
        <v>17.100000000000001</v>
      </c>
      <c r="K16" s="4">
        <f t="shared" si="61"/>
        <v>41.911764705882362</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38</v>
      </c>
      <c r="BL16" s="30">
        <f t="shared" si="16"/>
        <v>5</v>
      </c>
      <c r="BM16" s="31">
        <f t="shared" si="17"/>
        <v>17.100000000000001</v>
      </c>
      <c r="BN16" s="32" t="str">
        <f t="shared" si="18"/>
        <v>–</v>
      </c>
      <c r="BO16" s="33">
        <f t="shared" si="19"/>
        <v>25.8</v>
      </c>
      <c r="BP16" s="34">
        <f t="shared" si="20"/>
        <v>41.911764705882362</v>
      </c>
      <c r="BQ16" s="35" t="str">
        <f t="shared" si="40"/>
        <v>–</v>
      </c>
      <c r="BR16" s="36">
        <f t="shared" si="21"/>
        <v>54.95495495495495</v>
      </c>
      <c r="BS16" s="37">
        <f t="shared" si="22"/>
        <v>22.82</v>
      </c>
      <c r="BT16" s="38">
        <f t="shared" si="22"/>
        <v>49.358226774193156</v>
      </c>
      <c r="BU16" s="32">
        <f t="shared" si="23"/>
        <v>3.3722396118899911</v>
      </c>
      <c r="BV16" s="39">
        <f t="shared" si="23"/>
        <v>5.6500000086102302</v>
      </c>
    </row>
    <row r="17" spans="1:74" ht="16.5" customHeight="1" x14ac:dyDescent="0.2">
      <c r="A17" s="10" t="s">
        <v>82</v>
      </c>
      <c r="B17" s="19">
        <v>17.600000000000001</v>
      </c>
      <c r="C17" s="4">
        <f t="shared" si="57"/>
        <v>31.040564373897706</v>
      </c>
      <c r="D17" s="19">
        <v>15.1</v>
      </c>
      <c r="E17" s="4">
        <f t="shared" si="58"/>
        <v>34.240362811791378</v>
      </c>
      <c r="F17" s="19">
        <v>12.5</v>
      </c>
      <c r="G17" s="4">
        <f t="shared" si="59"/>
        <v>28.153153153153156</v>
      </c>
      <c r="H17" s="19">
        <v>16.5</v>
      </c>
      <c r="I17" s="4">
        <f t="shared" si="60"/>
        <v>36.184210526315788</v>
      </c>
      <c r="J17" s="19">
        <v>13.4</v>
      </c>
      <c r="K17" s="4">
        <f t="shared" si="61"/>
        <v>32.843137254901968</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40</v>
      </c>
      <c r="BL17" s="30">
        <f t="shared" si="16"/>
        <v>5</v>
      </c>
      <c r="BM17" s="31">
        <f t="shared" si="17"/>
        <v>12.5</v>
      </c>
      <c r="BN17" s="32" t="str">
        <f t="shared" si="18"/>
        <v>–</v>
      </c>
      <c r="BO17" s="33">
        <f t="shared" si="19"/>
        <v>17.600000000000001</v>
      </c>
      <c r="BP17" s="34">
        <f t="shared" si="20"/>
        <v>28.153153153153156</v>
      </c>
      <c r="BQ17" s="35" t="str">
        <f t="shared" si="40"/>
        <v>–</v>
      </c>
      <c r="BR17" s="36">
        <f t="shared" si="21"/>
        <v>36.184210526315788</v>
      </c>
      <c r="BS17" s="37">
        <f t="shared" si="22"/>
        <v>15.020000000000001</v>
      </c>
      <c r="BT17" s="38">
        <f t="shared" si="22"/>
        <v>32.492285624011998</v>
      </c>
      <c r="BU17" s="32">
        <f t="shared" si="23"/>
        <v>2.1111608181282486</v>
      </c>
      <c r="BV17" s="39">
        <f t="shared" si="23"/>
        <v>3.0718376175051407</v>
      </c>
    </row>
    <row r="18" spans="1:74" ht="16.5" customHeight="1" x14ac:dyDescent="0.2">
      <c r="A18" s="10" t="s">
        <v>78</v>
      </c>
      <c r="B18" s="19">
        <v>19.5</v>
      </c>
      <c r="C18" s="4">
        <f t="shared" si="57"/>
        <v>34.391534391534393</v>
      </c>
      <c r="D18" s="19">
        <v>16.399999999999999</v>
      </c>
      <c r="E18" s="4">
        <f t="shared" si="58"/>
        <v>37.188208616780038</v>
      </c>
      <c r="F18" s="19">
        <v>17.100000000000001</v>
      </c>
      <c r="G18" s="4">
        <f t="shared" si="59"/>
        <v>38.513513513513523</v>
      </c>
      <c r="H18" s="19">
        <v>17.5</v>
      </c>
      <c r="I18" s="4">
        <f t="shared" si="60"/>
        <v>38.377192982456137</v>
      </c>
      <c r="J18" s="19">
        <v>13.4</v>
      </c>
      <c r="K18" s="4">
        <f t="shared" si="61"/>
        <v>32.843137254901968</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41</v>
      </c>
      <c r="BL18" s="30">
        <f t="shared" si="16"/>
        <v>5</v>
      </c>
      <c r="BM18" s="31">
        <f t="shared" si="17"/>
        <v>13.4</v>
      </c>
      <c r="BN18" s="32" t="str">
        <f t="shared" si="18"/>
        <v>–</v>
      </c>
      <c r="BO18" s="33">
        <f t="shared" si="19"/>
        <v>19.5</v>
      </c>
      <c r="BP18" s="34">
        <f t="shared" si="20"/>
        <v>32.843137254901968</v>
      </c>
      <c r="BQ18" s="35" t="str">
        <f t="shared" si="40"/>
        <v>–</v>
      </c>
      <c r="BR18" s="36">
        <f t="shared" si="21"/>
        <v>38.513513513513523</v>
      </c>
      <c r="BS18" s="37">
        <f t="shared" si="22"/>
        <v>16.78</v>
      </c>
      <c r="BT18" s="38">
        <f t="shared" si="22"/>
        <v>36.26271735183721</v>
      </c>
      <c r="BU18" s="32">
        <f t="shared" si="23"/>
        <v>2.2129166274399021</v>
      </c>
      <c r="BV18" s="39">
        <f t="shared" si="23"/>
        <v>2.5292527723453651</v>
      </c>
    </row>
    <row r="19" spans="1:74" ht="16.5" customHeight="1" x14ac:dyDescent="0.2">
      <c r="A19" s="10" t="s">
        <v>5</v>
      </c>
      <c r="B19" s="19">
        <v>3.5</v>
      </c>
      <c r="C19" s="4">
        <f t="shared" si="57"/>
        <v>6.1728395061728394</v>
      </c>
      <c r="D19" s="19">
        <v>1.5</v>
      </c>
      <c r="E19" s="4">
        <f t="shared" si="58"/>
        <v>3.4013605442176869</v>
      </c>
      <c r="F19" s="19">
        <v>1.8</v>
      </c>
      <c r="G19" s="4">
        <f t="shared" si="59"/>
        <v>4.0540540540540544</v>
      </c>
      <c r="H19" s="19">
        <v>2</v>
      </c>
      <c r="I19" s="4">
        <f t="shared" si="60"/>
        <v>4.3859649122807012</v>
      </c>
      <c r="J19" s="19">
        <v>1.8</v>
      </c>
      <c r="K19" s="4">
        <f t="shared" si="61"/>
        <v>4.4117647058823533</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5</v>
      </c>
      <c r="BL19" s="30">
        <f t="shared" si="16"/>
        <v>5</v>
      </c>
      <c r="BM19" s="31">
        <f t="shared" si="17"/>
        <v>1.5</v>
      </c>
      <c r="BN19" s="32" t="str">
        <f t="shared" si="18"/>
        <v>–</v>
      </c>
      <c r="BO19" s="33">
        <f t="shared" si="19"/>
        <v>3.5</v>
      </c>
      <c r="BP19" s="34">
        <f t="shared" si="20"/>
        <v>3.4013605442176869</v>
      </c>
      <c r="BQ19" s="35" t="str">
        <f t="shared" si="40"/>
        <v>–</v>
      </c>
      <c r="BR19" s="36">
        <f t="shared" si="21"/>
        <v>6.1728395061728394</v>
      </c>
      <c r="BS19" s="37">
        <f t="shared" si="22"/>
        <v>2.12</v>
      </c>
      <c r="BT19" s="38">
        <f t="shared" si="22"/>
        <v>4.4851967445215264</v>
      </c>
      <c r="BU19" s="32">
        <f t="shared" si="23"/>
        <v>0.79183331579316607</v>
      </c>
      <c r="BV19" s="39">
        <f t="shared" si="23"/>
        <v>1.0276140131896858</v>
      </c>
    </row>
    <row r="20" spans="1:74" ht="16.5" customHeight="1" x14ac:dyDescent="0.2">
      <c r="A20" s="10" t="s">
        <v>6</v>
      </c>
      <c r="B20" s="19">
        <v>4.0999999999999996</v>
      </c>
      <c r="C20" s="4">
        <f t="shared" si="57"/>
        <v>7.2310405643738971</v>
      </c>
      <c r="D20" s="19">
        <v>4</v>
      </c>
      <c r="E20" s="4">
        <f t="shared" si="58"/>
        <v>9.0702947845804989</v>
      </c>
      <c r="F20" s="19">
        <v>3.3</v>
      </c>
      <c r="G20" s="4">
        <f t="shared" si="59"/>
        <v>7.4324324324324325</v>
      </c>
      <c r="H20" s="19">
        <v>3.6</v>
      </c>
      <c r="I20" s="4">
        <f t="shared" si="60"/>
        <v>7.8947368421052628</v>
      </c>
      <c r="J20" s="19">
        <v>3.1</v>
      </c>
      <c r="K20" s="4">
        <f t="shared" si="61"/>
        <v>7.598039215686275</v>
      </c>
      <c r="L20" s="19"/>
      <c r="M20" s="4" t="str">
        <f t="shared" si="62"/>
        <v/>
      </c>
      <c r="N20" s="19"/>
      <c r="O20" s="4" t="str">
        <f t="shared" si="63"/>
        <v/>
      </c>
      <c r="P20" s="19"/>
      <c r="Q20" s="4" t="str">
        <f t="shared" si="64"/>
        <v/>
      </c>
      <c r="R20" s="19"/>
      <c r="S20" s="4" t="str">
        <f t="shared" si="65"/>
        <v/>
      </c>
      <c r="T20" s="19"/>
      <c r="U20" s="4" t="str">
        <f t="shared" si="66"/>
        <v/>
      </c>
      <c r="V20" s="19"/>
      <c r="W20" s="4" t="str">
        <f t="shared" si="67"/>
        <v/>
      </c>
      <c r="X20" s="19"/>
      <c r="Y20" s="4" t="str">
        <f t="shared" si="68"/>
        <v/>
      </c>
      <c r="Z20" s="19"/>
      <c r="AA20" s="4" t="str">
        <f t="shared" si="69"/>
        <v/>
      </c>
      <c r="AB20" s="19"/>
      <c r="AC20" s="4" t="str">
        <f t="shared" si="70"/>
        <v/>
      </c>
      <c r="AD20" s="19"/>
      <c r="AE20" s="4" t="str">
        <f t="shared" si="71"/>
        <v/>
      </c>
      <c r="AF20" s="19"/>
      <c r="AG20" s="4" t="str">
        <f t="shared" si="72"/>
        <v/>
      </c>
      <c r="AH20" s="19"/>
      <c r="AI20" s="4" t="str">
        <f t="shared" si="73"/>
        <v/>
      </c>
      <c r="AJ20" s="19"/>
      <c r="AK20" s="4" t="str">
        <f t="shared" si="74"/>
        <v/>
      </c>
      <c r="AL20" s="19"/>
      <c r="AM20" s="4" t="str">
        <f t="shared" si="75"/>
        <v/>
      </c>
      <c r="AN20" s="19"/>
      <c r="AO20" s="4" t="str">
        <f t="shared" si="76"/>
        <v/>
      </c>
      <c r="AP20" s="19"/>
      <c r="AQ20" s="4" t="str">
        <f t="shared" si="77"/>
        <v/>
      </c>
      <c r="AR20" s="19"/>
      <c r="AS20" s="4" t="str">
        <f t="shared" si="78"/>
        <v/>
      </c>
      <c r="AT20" s="19"/>
      <c r="AU20" s="4" t="str">
        <f t="shared" si="79"/>
        <v/>
      </c>
      <c r="AV20" s="19"/>
      <c r="AW20" s="4" t="str">
        <f t="shared" si="80"/>
        <v/>
      </c>
      <c r="AX20" s="19"/>
      <c r="AY20" s="4" t="str">
        <f t="shared" si="81"/>
        <v/>
      </c>
      <c r="AZ20" s="19"/>
      <c r="BA20" s="4" t="str">
        <f t="shared" si="82"/>
        <v/>
      </c>
      <c r="BB20" s="19"/>
      <c r="BC20" s="4" t="str">
        <f t="shared" si="83"/>
        <v/>
      </c>
      <c r="BD20" s="19"/>
      <c r="BE20" s="4" t="str">
        <f t="shared" si="84"/>
        <v/>
      </c>
      <c r="BF20" s="19"/>
      <c r="BG20" s="4" t="str">
        <f t="shared" si="85"/>
        <v/>
      </c>
      <c r="BH20" s="19"/>
      <c r="BI20" s="4" t="str">
        <f t="shared" si="86"/>
        <v/>
      </c>
      <c r="BK20" s="57" t="s">
        <v>6</v>
      </c>
      <c r="BL20" s="30">
        <f t="shared" si="16"/>
        <v>5</v>
      </c>
      <c r="BM20" s="31">
        <f t="shared" si="17"/>
        <v>3.1</v>
      </c>
      <c r="BN20" s="32" t="str">
        <f t="shared" si="18"/>
        <v>–</v>
      </c>
      <c r="BO20" s="33">
        <f t="shared" si="19"/>
        <v>4.0999999999999996</v>
      </c>
      <c r="BP20" s="34">
        <f t="shared" si="20"/>
        <v>7.2310405643738971</v>
      </c>
      <c r="BQ20" s="35" t="str">
        <f t="shared" si="40"/>
        <v>–</v>
      </c>
      <c r="BR20" s="36">
        <f t="shared" si="21"/>
        <v>9.0702947845804989</v>
      </c>
      <c r="BS20" s="37">
        <f t="shared" si="22"/>
        <v>3.6199999999999997</v>
      </c>
      <c r="BT20" s="38">
        <f t="shared" si="22"/>
        <v>7.8453087678356734</v>
      </c>
      <c r="BU20" s="32">
        <f t="shared" si="23"/>
        <v>0.43243496620880262</v>
      </c>
      <c r="BV20" s="39">
        <f t="shared" si="23"/>
        <v>0.72663064917581854</v>
      </c>
    </row>
    <row r="21" spans="1:74" ht="16.5" customHeight="1" x14ac:dyDescent="0.2">
      <c r="A21" s="10" t="s">
        <v>7</v>
      </c>
      <c r="B21" s="19">
        <v>10</v>
      </c>
      <c r="C21" s="4" t="s">
        <v>3</v>
      </c>
      <c r="D21" s="19">
        <v>12</v>
      </c>
      <c r="E21" s="4" t="s">
        <v>3</v>
      </c>
      <c r="F21" s="19">
        <v>9</v>
      </c>
      <c r="G21" s="4" t="s">
        <v>3</v>
      </c>
      <c r="H21" s="19">
        <v>13</v>
      </c>
      <c r="I21" s="4" t="s">
        <v>3</v>
      </c>
      <c r="J21" s="19">
        <v>9</v>
      </c>
      <c r="K21" s="4" t="s">
        <v>3</v>
      </c>
      <c r="L21" s="19"/>
      <c r="M21" s="4" t="s">
        <v>3</v>
      </c>
      <c r="N21" s="19"/>
      <c r="O21" s="4" t="s">
        <v>3</v>
      </c>
      <c r="P21" s="19"/>
      <c r="Q21" s="4" t="s">
        <v>3</v>
      </c>
      <c r="R21" s="19"/>
      <c r="S21" s="4" t="s">
        <v>3</v>
      </c>
      <c r="T21" s="19"/>
      <c r="U21" s="4" t="s">
        <v>3</v>
      </c>
      <c r="V21" s="19"/>
      <c r="W21" s="4" t="s">
        <v>3</v>
      </c>
      <c r="X21" s="19"/>
      <c r="Y21" s="4" t="s">
        <v>3</v>
      </c>
      <c r="Z21" s="19"/>
      <c r="AA21" s="4" t="s">
        <v>3</v>
      </c>
      <c r="AB21" s="19"/>
      <c r="AC21" s="4" t="s">
        <v>3</v>
      </c>
      <c r="AD21" s="19"/>
      <c r="AE21" s="4" t="s">
        <v>3</v>
      </c>
      <c r="AF21" s="19"/>
      <c r="AG21" s="4" t="s">
        <v>3</v>
      </c>
      <c r="AH21" s="19"/>
      <c r="AI21" s="4" t="s">
        <v>3</v>
      </c>
      <c r="AJ21" s="19"/>
      <c r="AK21" s="4" t="s">
        <v>3</v>
      </c>
      <c r="AL21" s="19"/>
      <c r="AM21" s="4" t="s">
        <v>3</v>
      </c>
      <c r="AN21" s="19"/>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5</v>
      </c>
      <c r="BM21" s="21">
        <f t="shared" si="17"/>
        <v>9</v>
      </c>
      <c r="BN21" s="22" t="str">
        <f t="shared" si="18"/>
        <v>–</v>
      </c>
      <c r="BO21" s="23">
        <f t="shared" si="19"/>
        <v>13</v>
      </c>
      <c r="BP21" s="24" t="str">
        <f t="shared" si="20"/>
        <v/>
      </c>
      <c r="BQ21" s="6" t="s">
        <v>3</v>
      </c>
      <c r="BR21" s="26" t="str">
        <f t="shared" si="21"/>
        <v/>
      </c>
      <c r="BS21" s="37">
        <f t="shared" si="22"/>
        <v>10.6</v>
      </c>
      <c r="BT21" s="28" t="s">
        <v>3</v>
      </c>
      <c r="BU21" s="32">
        <f t="shared" si="23"/>
        <v>1.8165902124584981</v>
      </c>
      <c r="BV21" s="29" t="s">
        <v>3</v>
      </c>
    </row>
    <row r="22" spans="1:74"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row>
    <row r="23" spans="1:74" ht="16.5" customHeight="1" x14ac:dyDescent="0.2">
      <c r="A23" s="10" t="s">
        <v>29</v>
      </c>
      <c r="B23" s="19">
        <v>15.2</v>
      </c>
      <c r="C23" s="4">
        <f>IF(AND((B23&gt;0),(B$4&gt;0)),(B23/B$4*100),"")</f>
        <v>26.807760141093475</v>
      </c>
      <c r="D23" s="19">
        <v>13.9</v>
      </c>
      <c r="E23" s="4">
        <f>IF(AND((D23&gt;0),(D$4&gt;0)),(D23/D$4*100),"")</f>
        <v>31.519274376417233</v>
      </c>
      <c r="F23" s="19">
        <v>13.9</v>
      </c>
      <c r="G23" s="4">
        <f>IF(AND((F23&gt;0),(F$4&gt;0)),(F23/F$4*100),"")</f>
        <v>31.306306306306308</v>
      </c>
      <c r="H23" s="19">
        <v>14</v>
      </c>
      <c r="I23" s="4">
        <f>IF(AND((H23&gt;0),(H$4&gt;0)),(H23/H$4*100),"")</f>
        <v>30.701754385964914</v>
      </c>
      <c r="J23" s="19">
        <v>13</v>
      </c>
      <c r="K23" s="4">
        <f>IF(AND((J23&gt;0),(J$4&gt;0)),(J23/J$4*100),"")</f>
        <v>31.86274509803922</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87">IF(AND((AD23&gt;0),(AD$4&gt;0)),(AD23/AD$4*100),"")</f>
        <v/>
      </c>
      <c r="AF23" s="19"/>
      <c r="AG23" s="4" t="str">
        <f t="shared" ref="AG23:AG24" si="88">IF(AND((AF23&gt;0),(AF$4&gt;0)),(AF23/AF$4*100),"")</f>
        <v/>
      </c>
      <c r="AH23" s="19"/>
      <c r="AI23" s="4" t="str">
        <f t="shared" ref="AI23:AI24" si="89">IF(AND((AH23&gt;0),(AH$4&gt;0)),(AH23/AH$4*100),"")</f>
        <v/>
      </c>
      <c r="AJ23" s="19"/>
      <c r="AK23" s="4" t="str">
        <f t="shared" ref="AK23:AK24" si="90">IF(AND((AJ23&gt;0),(AJ$4&gt;0)),(AJ23/AJ$4*100),"")</f>
        <v/>
      </c>
      <c r="AL23" s="19"/>
      <c r="AM23" s="4" t="str">
        <f t="shared" ref="AM23:AM24" si="91">IF(AND((AL23&gt;0),(AL$4&gt;0)),(AL23/AL$4*100),"")</f>
        <v/>
      </c>
      <c r="AN23" s="19"/>
      <c r="AO23" s="4" t="str">
        <f t="shared" ref="AO23:AO24" si="92">IF(AND((AN23&gt;0),(AN$4&gt;0)),(AN23/AN$4*100),"")</f>
        <v/>
      </c>
      <c r="AP23" s="19"/>
      <c r="AQ23" s="4" t="str">
        <f t="shared" ref="AQ23:AQ24" si="93">IF(AND((AP23&gt;0),(AP$4&gt;0)),(AP23/AP$4*100),"")</f>
        <v/>
      </c>
      <c r="AR23" s="19"/>
      <c r="AS23" s="4" t="str">
        <f t="shared" ref="AS23:AS24" si="94">IF(AND((AR23&gt;0),(AR$4&gt;0)),(AR23/AR$4*100),"")</f>
        <v/>
      </c>
      <c r="AT23" s="19"/>
      <c r="AU23" s="4" t="str">
        <f t="shared" ref="AU23:AU24" si="95">IF(AND((AT23&gt;0),(AT$4&gt;0)),(AT23/AT$4*100),"")</f>
        <v/>
      </c>
      <c r="AV23" s="19"/>
      <c r="AW23" s="4" t="str">
        <f t="shared" ref="AW23:AW24" si="96">IF(AND((AV23&gt;0),(AV$4&gt;0)),(AV23/AV$4*100),"")</f>
        <v/>
      </c>
      <c r="AX23" s="19"/>
      <c r="AY23" s="4" t="str">
        <f t="shared" ref="AY23:AY24" si="97">IF(AND((AX23&gt;0),(AX$4&gt;0)),(AX23/AX$4*100),"")</f>
        <v/>
      </c>
      <c r="AZ23" s="19"/>
      <c r="BA23" s="4" t="str">
        <f t="shared" ref="BA23:BA24" si="98">IF(AND((AZ23&gt;0),(AZ$4&gt;0)),(AZ23/AZ$4*100),"")</f>
        <v/>
      </c>
      <c r="BB23" s="19"/>
      <c r="BC23" s="4" t="str">
        <f t="shared" ref="BC23:BC24" si="99">IF(AND((BB23&gt;0),(BB$4&gt;0)),(BB23/BB$4*100),"")</f>
        <v/>
      </c>
      <c r="BD23" s="19"/>
      <c r="BE23" s="4" t="str">
        <f t="shared" ref="BE23:BE24" si="100">IF(AND((BD23&gt;0),(BD$4&gt;0)),(BD23/BD$4*100),"")</f>
        <v/>
      </c>
      <c r="BF23" s="19"/>
      <c r="BG23" s="4" t="str">
        <f t="shared" ref="BG23:BG24" si="101">IF(AND((BF23&gt;0),(BF$4&gt;0)),(BF23/BF$4*100),"")</f>
        <v/>
      </c>
      <c r="BH23" s="19"/>
      <c r="BI23" s="4" t="str">
        <f t="shared" ref="BI23:BI24" si="102">IF(AND((BH23&gt;0),(BH$4&gt;0)),(BH23/BH$4*100),"")</f>
        <v/>
      </c>
      <c r="BK23" s="57" t="s">
        <v>29</v>
      </c>
      <c r="BL23" s="30">
        <f t="shared" si="16"/>
        <v>5</v>
      </c>
      <c r="BM23" s="31">
        <f t="shared" si="17"/>
        <v>13</v>
      </c>
      <c r="BN23" s="32" t="str">
        <f t="shared" si="18"/>
        <v>–</v>
      </c>
      <c r="BO23" s="33">
        <f t="shared" si="19"/>
        <v>15.2</v>
      </c>
      <c r="BP23" s="34">
        <f t="shared" si="20"/>
        <v>26.807760141093475</v>
      </c>
      <c r="BQ23" s="35" t="str">
        <f t="shared" si="40"/>
        <v>–</v>
      </c>
      <c r="BR23" s="36">
        <f t="shared" si="21"/>
        <v>31.86274509803922</v>
      </c>
      <c r="BS23" s="37">
        <f t="shared" si="22"/>
        <v>14</v>
      </c>
      <c r="BT23" s="38">
        <f t="shared" si="22"/>
        <v>30.439568061564234</v>
      </c>
      <c r="BU23" s="32">
        <f t="shared" si="23"/>
        <v>0.7842193570679058</v>
      </c>
      <c r="BV23" s="39">
        <f t="shared" si="23"/>
        <v>2.0737167253676798</v>
      </c>
    </row>
    <row r="24" spans="1:74" ht="16.5" customHeight="1" x14ac:dyDescent="0.2">
      <c r="A24" s="10" t="s">
        <v>30</v>
      </c>
      <c r="B24" s="19">
        <v>2.7</v>
      </c>
      <c r="C24" s="4">
        <f>IF(AND((B24&gt;0),(B$4&gt;0)),(B24/B$4*100),"")</f>
        <v>4.7619047619047619</v>
      </c>
      <c r="D24" s="19">
        <v>2.5</v>
      </c>
      <c r="E24" s="4">
        <f>IF(AND((D24&gt;0),(D$4&gt;0)),(D24/D$4*100),"")</f>
        <v>5.6689342403628116</v>
      </c>
      <c r="F24" s="19">
        <v>2.7</v>
      </c>
      <c r="G24" s="4">
        <f>IF(AND((F24&gt;0),(F$4&gt;0)),(F24/F$4*100),"")</f>
        <v>6.0810810810810816</v>
      </c>
      <c r="H24" s="19">
        <v>2.2999999999999998</v>
      </c>
      <c r="I24" s="4">
        <f>IF(AND((H24&gt;0),(H$4&gt;0)),(H24/H$4*100),"")</f>
        <v>5.0438596491228065</v>
      </c>
      <c r="J24" s="19">
        <v>2.1</v>
      </c>
      <c r="K24" s="4">
        <f>IF(AND((J24&gt;0),(J$4&gt;0)),(J24/J$4*100),"")</f>
        <v>5.1470588235294121</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87"/>
        <v/>
      </c>
      <c r="AF24" s="19"/>
      <c r="AG24" s="4" t="str">
        <f t="shared" si="88"/>
        <v/>
      </c>
      <c r="AH24" s="19"/>
      <c r="AI24" s="4" t="str">
        <f t="shared" si="89"/>
        <v/>
      </c>
      <c r="AJ24" s="19"/>
      <c r="AK24" s="4" t="str">
        <f t="shared" si="90"/>
        <v/>
      </c>
      <c r="AL24" s="19"/>
      <c r="AM24" s="4" t="str">
        <f t="shared" si="91"/>
        <v/>
      </c>
      <c r="AN24" s="19"/>
      <c r="AO24" s="4" t="str">
        <f t="shared" si="92"/>
        <v/>
      </c>
      <c r="AP24" s="19"/>
      <c r="AQ24" s="4" t="str">
        <f t="shared" si="93"/>
        <v/>
      </c>
      <c r="AR24" s="19"/>
      <c r="AS24" s="4" t="str">
        <f t="shared" si="94"/>
        <v/>
      </c>
      <c r="AT24" s="19"/>
      <c r="AU24" s="4" t="str">
        <f t="shared" si="95"/>
        <v/>
      </c>
      <c r="AV24" s="19"/>
      <c r="AW24" s="4" t="str">
        <f t="shared" si="96"/>
        <v/>
      </c>
      <c r="AX24" s="19"/>
      <c r="AY24" s="4" t="str">
        <f t="shared" si="97"/>
        <v/>
      </c>
      <c r="AZ24" s="19"/>
      <c r="BA24" s="4" t="str">
        <f t="shared" si="98"/>
        <v/>
      </c>
      <c r="BB24" s="19"/>
      <c r="BC24" s="4" t="str">
        <f t="shared" si="99"/>
        <v/>
      </c>
      <c r="BD24" s="19"/>
      <c r="BE24" s="4" t="str">
        <f t="shared" si="100"/>
        <v/>
      </c>
      <c r="BF24" s="19"/>
      <c r="BG24" s="4" t="str">
        <f t="shared" si="101"/>
        <v/>
      </c>
      <c r="BH24" s="19"/>
      <c r="BI24" s="4" t="str">
        <f t="shared" si="102"/>
        <v/>
      </c>
      <c r="BK24" s="57" t="s">
        <v>30</v>
      </c>
      <c r="BL24" s="30">
        <f t="shared" si="16"/>
        <v>5</v>
      </c>
      <c r="BM24" s="31">
        <f t="shared" si="17"/>
        <v>2.1</v>
      </c>
      <c r="BN24" s="32" t="str">
        <f t="shared" si="18"/>
        <v>–</v>
      </c>
      <c r="BO24" s="33">
        <f t="shared" si="19"/>
        <v>2.7</v>
      </c>
      <c r="BP24" s="34">
        <f t="shared" si="20"/>
        <v>4.7619047619047619</v>
      </c>
      <c r="BQ24" s="35" t="str">
        <f t="shared" si="40"/>
        <v>–</v>
      </c>
      <c r="BR24" s="36">
        <f t="shared" si="21"/>
        <v>6.0810810810810816</v>
      </c>
      <c r="BS24" s="37">
        <f t="shared" si="22"/>
        <v>2.46</v>
      </c>
      <c r="BT24" s="38">
        <f t="shared" si="22"/>
        <v>5.3405677112001753</v>
      </c>
      <c r="BU24" s="32">
        <f t="shared" si="23"/>
        <v>0.26076809620810604</v>
      </c>
      <c r="BV24" s="39">
        <f t="shared" si="23"/>
        <v>0.52832679305597463</v>
      </c>
    </row>
    <row r="25" spans="1:74" ht="16.5" customHeight="1" x14ac:dyDescent="0.2">
      <c r="A25" s="10" t="s">
        <v>107</v>
      </c>
      <c r="B25" s="68">
        <f>IF(AND((B24&gt;0),(B23&gt;0)),(B24/B23),"")</f>
        <v>0.17763157894736845</v>
      </c>
      <c r="C25" s="4" t="s">
        <v>3</v>
      </c>
      <c r="D25" s="68">
        <f>IF(AND((D24&gt;0),(D23&gt;0)),(D24/D23),"")</f>
        <v>0.17985611510791366</v>
      </c>
      <c r="E25" s="4" t="s">
        <v>3</v>
      </c>
      <c r="F25" s="68">
        <f>IF(AND((F24&gt;0),(F23&gt;0)),(F24/F23),"")</f>
        <v>0.19424460431654678</v>
      </c>
      <c r="G25" s="4" t="s">
        <v>3</v>
      </c>
      <c r="H25" s="68">
        <f>IF(AND((H24&gt;0),(H23&gt;0)),(H24/H23),"")</f>
        <v>0.16428571428571428</v>
      </c>
      <c r="I25" s="4" t="s">
        <v>3</v>
      </c>
      <c r="J25" s="68">
        <f>IF(AND((J24&gt;0),(J23&gt;0)),(J24/J23),"")</f>
        <v>0.16153846153846155</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03">IF(AND((AD24&gt;0),(AD23&gt;0)),(AD24/AD23),"")</f>
        <v/>
      </c>
      <c r="AE25" s="4" t="s">
        <v>3</v>
      </c>
      <c r="AF25" s="68" t="str">
        <f t="shared" ref="AF25" si="104">IF(AND((AF24&gt;0),(AF23&gt;0)),(AF24/AF23),"")</f>
        <v/>
      </c>
      <c r="AG25" s="4" t="s">
        <v>3</v>
      </c>
      <c r="AH25" s="68" t="str">
        <f t="shared" ref="AH25" si="105">IF(AND((AH24&gt;0),(AH23&gt;0)),(AH24/AH23),"")</f>
        <v/>
      </c>
      <c r="AI25" s="4" t="s">
        <v>3</v>
      </c>
      <c r="AJ25" s="68" t="str">
        <f t="shared" ref="AJ25" si="106">IF(AND((AJ24&gt;0),(AJ23&gt;0)),(AJ24/AJ23),"")</f>
        <v/>
      </c>
      <c r="AK25" s="4" t="s">
        <v>3</v>
      </c>
      <c r="AL25" s="68" t="str">
        <f t="shared" ref="AL25" si="107">IF(AND((AL24&gt;0),(AL23&gt;0)),(AL24/AL23),"")</f>
        <v/>
      </c>
      <c r="AM25" s="4" t="s">
        <v>3</v>
      </c>
      <c r="AN25" s="68" t="str">
        <f t="shared" ref="AN25" si="108">IF(AND((AN24&gt;0),(AN23&gt;0)),(AN24/AN23),"")</f>
        <v/>
      </c>
      <c r="AO25" s="4" t="s">
        <v>3</v>
      </c>
      <c r="AP25" s="68" t="str">
        <f t="shared" ref="AP25" si="109">IF(AND((AP24&gt;0),(AP23&gt;0)),(AP24/AP23),"")</f>
        <v/>
      </c>
      <c r="AQ25" s="4" t="s">
        <v>3</v>
      </c>
      <c r="AR25" s="68" t="str">
        <f t="shared" ref="AR25" si="110">IF(AND((AR24&gt;0),(AR23&gt;0)),(AR24/AR23),"")</f>
        <v/>
      </c>
      <c r="AS25" s="4" t="s">
        <v>3</v>
      </c>
      <c r="AT25" s="68" t="str">
        <f t="shared" ref="AT25" si="111">IF(AND((AT24&gt;0),(AT23&gt;0)),(AT24/AT23),"")</f>
        <v/>
      </c>
      <c r="AU25" s="4" t="s">
        <v>3</v>
      </c>
      <c r="AV25" s="68" t="str">
        <f t="shared" ref="AV25" si="112">IF(AND((AV24&gt;0),(AV23&gt;0)),(AV24/AV23),"")</f>
        <v/>
      </c>
      <c r="AW25" s="4" t="s">
        <v>3</v>
      </c>
      <c r="AX25" s="68" t="str">
        <f t="shared" ref="AX25" si="113">IF(AND((AX24&gt;0),(AX23&gt;0)),(AX24/AX23),"")</f>
        <v/>
      </c>
      <c r="AY25" s="4" t="s">
        <v>3</v>
      </c>
      <c r="AZ25" s="68" t="str">
        <f t="shared" ref="AZ25" si="114">IF(AND((AZ24&gt;0),(AZ23&gt;0)),(AZ24/AZ23),"")</f>
        <v/>
      </c>
      <c r="BA25" s="4" t="s">
        <v>3</v>
      </c>
      <c r="BB25" s="68" t="str">
        <f t="shared" ref="BB25" si="115">IF(AND((BB24&gt;0),(BB23&gt;0)),(BB24/BB23),"")</f>
        <v/>
      </c>
      <c r="BC25" s="4" t="s">
        <v>3</v>
      </c>
      <c r="BD25" s="68" t="str">
        <f t="shared" ref="BD25" si="116">IF(AND((BD24&gt;0),(BD23&gt;0)),(BD24/BD23),"")</f>
        <v/>
      </c>
      <c r="BE25" s="4" t="s">
        <v>3</v>
      </c>
      <c r="BF25" s="68" t="str">
        <f t="shared" ref="BF25" si="117">IF(AND((BF24&gt;0),(BF23&gt;0)),(BF24/BF23),"")</f>
        <v/>
      </c>
      <c r="BG25" s="4" t="s">
        <v>3</v>
      </c>
      <c r="BH25" s="68" t="str">
        <f t="shared" ref="BH25" si="118">IF(AND((BH24&gt;0),(BH23&gt;0)),(BH24/BH23),"")</f>
        <v/>
      </c>
      <c r="BI25" s="4" t="s">
        <v>3</v>
      </c>
      <c r="BK25" s="57" t="s">
        <v>31</v>
      </c>
      <c r="BL25" s="30">
        <f t="shared" si="16"/>
        <v>5</v>
      </c>
      <c r="BM25" s="40">
        <f t="shared" si="17"/>
        <v>0.16153846153846155</v>
      </c>
      <c r="BN25" s="22" t="str">
        <f t="shared" si="18"/>
        <v>–</v>
      </c>
      <c r="BO25" s="41">
        <f t="shared" si="19"/>
        <v>0.19424460431654678</v>
      </c>
      <c r="BP25" s="24" t="str">
        <f t="shared" si="20"/>
        <v/>
      </c>
      <c r="BQ25" s="6" t="s">
        <v>3</v>
      </c>
      <c r="BR25" s="26" t="str">
        <f t="shared" si="21"/>
        <v/>
      </c>
      <c r="BS25" s="42">
        <f t="shared" si="22"/>
        <v>0.17551129483920094</v>
      </c>
      <c r="BT25" s="28" t="s">
        <v>3</v>
      </c>
      <c r="BU25" s="43">
        <f t="shared" si="23"/>
        <v>1.3186770653327613E-2</v>
      </c>
      <c r="BV25" s="29" t="s">
        <v>3</v>
      </c>
    </row>
    <row r="26" spans="1:74"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29</v>
      </c>
      <c r="B27" s="19">
        <v>15.7</v>
      </c>
      <c r="C27" s="4">
        <f>IF(AND((B27&gt;0),(B$4&gt;0)),(B27/B$4*100),"")</f>
        <v>27.689594356261022</v>
      </c>
      <c r="D27" s="19">
        <v>13.8</v>
      </c>
      <c r="E27" s="4">
        <f>IF(AND((D27&gt;0),(D$4&gt;0)),(D27/D$4*100),"")</f>
        <v>31.292517006802722</v>
      </c>
      <c r="F27" s="19">
        <v>12.9</v>
      </c>
      <c r="G27" s="4">
        <f>IF(AND((F27&gt;0),(F$4&gt;0)),(F27/F$4*100),"")</f>
        <v>29.054054054054056</v>
      </c>
      <c r="H27" s="19">
        <v>13.7</v>
      </c>
      <c r="I27" s="4">
        <f>IF(AND((H27&gt;0),(H$4&gt;0)),(H27/H$4*100),"")</f>
        <v>30.043859649122805</v>
      </c>
      <c r="J27" s="19">
        <v>12.6</v>
      </c>
      <c r="K27" s="4">
        <f>IF(AND((J27&gt;0),(J$4&gt;0)),(J27/J$4*100),"")</f>
        <v>30.882352941176471</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19">IF(AND((AD27&gt;0),(AD$4&gt;0)),(AD27/AD$4*100),"")</f>
        <v/>
      </c>
      <c r="AF27" s="19"/>
      <c r="AG27" s="4" t="str">
        <f t="shared" ref="AG27:AG28" si="120">IF(AND((AF27&gt;0),(AF$4&gt;0)),(AF27/AF$4*100),"")</f>
        <v/>
      </c>
      <c r="AH27" s="19"/>
      <c r="AI27" s="4" t="str">
        <f t="shared" ref="AI27:AI28" si="121">IF(AND((AH27&gt;0),(AH$4&gt;0)),(AH27/AH$4*100),"")</f>
        <v/>
      </c>
      <c r="AJ27" s="19"/>
      <c r="AK27" s="4" t="str">
        <f t="shared" ref="AK27:AK28" si="122">IF(AND((AJ27&gt;0),(AJ$4&gt;0)),(AJ27/AJ$4*100),"")</f>
        <v/>
      </c>
      <c r="AL27" s="19"/>
      <c r="AM27" s="4" t="str">
        <f t="shared" ref="AM27:AM28" si="123">IF(AND((AL27&gt;0),(AL$4&gt;0)),(AL27/AL$4*100),"")</f>
        <v/>
      </c>
      <c r="AN27" s="19"/>
      <c r="AO27" s="4" t="str">
        <f t="shared" ref="AO27:AO28" si="124">IF(AND((AN27&gt;0),(AN$4&gt;0)),(AN27/AN$4*100),"")</f>
        <v/>
      </c>
      <c r="AP27" s="19"/>
      <c r="AQ27" s="4" t="str">
        <f t="shared" ref="AQ27:AQ28" si="125">IF(AND((AP27&gt;0),(AP$4&gt;0)),(AP27/AP$4*100),"")</f>
        <v/>
      </c>
      <c r="AR27" s="19"/>
      <c r="AS27" s="4" t="str">
        <f t="shared" ref="AS27:AS28" si="126">IF(AND((AR27&gt;0),(AR$4&gt;0)),(AR27/AR$4*100),"")</f>
        <v/>
      </c>
      <c r="AT27" s="19"/>
      <c r="AU27" s="4" t="str">
        <f t="shared" ref="AU27:AU28" si="127">IF(AND((AT27&gt;0),(AT$4&gt;0)),(AT27/AT$4*100),"")</f>
        <v/>
      </c>
      <c r="AV27" s="19"/>
      <c r="AW27" s="4" t="str">
        <f t="shared" ref="AW27:AW28" si="128">IF(AND((AV27&gt;0),(AV$4&gt;0)),(AV27/AV$4*100),"")</f>
        <v/>
      </c>
      <c r="AX27" s="19"/>
      <c r="AY27" s="4" t="str">
        <f t="shared" ref="AY27:AY28" si="129">IF(AND((AX27&gt;0),(AX$4&gt;0)),(AX27/AX$4*100),"")</f>
        <v/>
      </c>
      <c r="AZ27" s="19"/>
      <c r="BA27" s="4" t="str">
        <f t="shared" ref="BA27:BA28" si="130">IF(AND((AZ27&gt;0),(AZ$4&gt;0)),(AZ27/AZ$4*100),"")</f>
        <v/>
      </c>
      <c r="BB27" s="19"/>
      <c r="BC27" s="4" t="str">
        <f t="shared" ref="BC27:BC28" si="131">IF(AND((BB27&gt;0),(BB$4&gt;0)),(BB27/BB$4*100),"")</f>
        <v/>
      </c>
      <c r="BD27" s="19"/>
      <c r="BE27" s="4" t="str">
        <f t="shared" ref="BE27:BE28" si="132">IF(AND((BD27&gt;0),(BD$4&gt;0)),(BD27/BD$4*100),"")</f>
        <v/>
      </c>
      <c r="BF27" s="19"/>
      <c r="BG27" s="4" t="str">
        <f t="shared" ref="BG27:BG28" si="133">IF(AND((BF27&gt;0),(BF$4&gt;0)),(BF27/BF$4*100),"")</f>
        <v/>
      </c>
      <c r="BH27" s="19"/>
      <c r="BI27" s="4" t="str">
        <f t="shared" ref="BI27:BI28" si="134">IF(AND((BH27&gt;0),(BH$4&gt;0)),(BH27/BH$4*100),"")</f>
        <v/>
      </c>
      <c r="BK27" s="57" t="s">
        <v>29</v>
      </c>
      <c r="BL27" s="30">
        <f t="shared" si="16"/>
        <v>5</v>
      </c>
      <c r="BM27" s="31">
        <f t="shared" si="17"/>
        <v>12.6</v>
      </c>
      <c r="BN27" s="32" t="str">
        <f t="shared" si="18"/>
        <v>–</v>
      </c>
      <c r="BO27" s="33">
        <f t="shared" si="19"/>
        <v>15.7</v>
      </c>
      <c r="BP27" s="34">
        <f t="shared" si="20"/>
        <v>27.689594356261022</v>
      </c>
      <c r="BQ27" s="35" t="str">
        <f t="shared" si="40"/>
        <v>–</v>
      </c>
      <c r="BR27" s="36">
        <f t="shared" si="21"/>
        <v>31.292517006802722</v>
      </c>
      <c r="BS27" s="37">
        <f t="shared" si="22"/>
        <v>13.739999999999998</v>
      </c>
      <c r="BT27" s="38">
        <f t="shared" si="22"/>
        <v>29.792475601483414</v>
      </c>
      <c r="BU27" s="32">
        <f t="shared" si="23"/>
        <v>1.2095453691366849</v>
      </c>
      <c r="BV27" s="39">
        <f t="shared" si="23"/>
        <v>1.4550366564001358</v>
      </c>
    </row>
    <row r="28" spans="1:74" ht="16.5" customHeight="1" x14ac:dyDescent="0.2">
      <c r="A28" s="10" t="s">
        <v>30</v>
      </c>
      <c r="B28" s="19">
        <v>2.1</v>
      </c>
      <c r="C28" s="4">
        <f>IF(AND((B28&gt;0),(B$4&gt;0)),(B28/B$4*100),"")</f>
        <v>3.7037037037037033</v>
      </c>
      <c r="D28" s="19">
        <v>2.2999999999999998</v>
      </c>
      <c r="E28" s="4">
        <f>IF(AND((D28&gt;0),(D$4&gt;0)),(D28/D$4*100),"")</f>
        <v>5.2154195011337858</v>
      </c>
      <c r="F28" s="19">
        <v>2.1</v>
      </c>
      <c r="G28" s="4">
        <f>IF(AND((F28&gt;0),(F$4&gt;0)),(F28/F$4*100),"")</f>
        <v>4.7297297297297298</v>
      </c>
      <c r="H28" s="19">
        <v>2.1</v>
      </c>
      <c r="I28" s="4">
        <f>IF(AND((H28&gt;0),(H$4&gt;0)),(H28/H$4*100),"")</f>
        <v>4.6052631578947363</v>
      </c>
      <c r="J28" s="19">
        <v>2</v>
      </c>
      <c r="K28" s="4">
        <f>IF(AND((J28&gt;0),(J$4&gt;0)),(J28/J$4*100),"")</f>
        <v>4.9019607843137258</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19"/>
        <v/>
      </c>
      <c r="AF28" s="19"/>
      <c r="AG28" s="4" t="str">
        <f t="shared" si="120"/>
        <v/>
      </c>
      <c r="AH28" s="19"/>
      <c r="AI28" s="4" t="str">
        <f t="shared" si="121"/>
        <v/>
      </c>
      <c r="AJ28" s="19"/>
      <c r="AK28" s="4" t="str">
        <f t="shared" si="122"/>
        <v/>
      </c>
      <c r="AL28" s="19"/>
      <c r="AM28" s="4" t="str">
        <f t="shared" si="123"/>
        <v/>
      </c>
      <c r="AN28" s="19"/>
      <c r="AO28" s="4" t="str">
        <f t="shared" si="124"/>
        <v/>
      </c>
      <c r="AP28" s="19"/>
      <c r="AQ28" s="4" t="str">
        <f t="shared" si="125"/>
        <v/>
      </c>
      <c r="AR28" s="19"/>
      <c r="AS28" s="4" t="str">
        <f t="shared" si="126"/>
        <v/>
      </c>
      <c r="AT28" s="19"/>
      <c r="AU28" s="4" t="str">
        <f t="shared" si="127"/>
        <v/>
      </c>
      <c r="AV28" s="19"/>
      <c r="AW28" s="4" t="str">
        <f t="shared" si="128"/>
        <v/>
      </c>
      <c r="AX28" s="19"/>
      <c r="AY28" s="4" t="str">
        <f t="shared" si="129"/>
        <v/>
      </c>
      <c r="AZ28" s="19"/>
      <c r="BA28" s="4" t="str">
        <f t="shared" si="130"/>
        <v/>
      </c>
      <c r="BB28" s="19"/>
      <c r="BC28" s="4" t="str">
        <f t="shared" si="131"/>
        <v/>
      </c>
      <c r="BD28" s="19"/>
      <c r="BE28" s="4" t="str">
        <f t="shared" si="132"/>
        <v/>
      </c>
      <c r="BF28" s="19"/>
      <c r="BG28" s="4" t="str">
        <f t="shared" si="133"/>
        <v/>
      </c>
      <c r="BH28" s="19"/>
      <c r="BI28" s="4" t="str">
        <f t="shared" si="134"/>
        <v/>
      </c>
      <c r="BK28" s="57" t="s">
        <v>30</v>
      </c>
      <c r="BL28" s="30">
        <f t="shared" si="16"/>
        <v>5</v>
      </c>
      <c r="BM28" s="31">
        <f t="shared" si="17"/>
        <v>2</v>
      </c>
      <c r="BN28" s="32" t="str">
        <f t="shared" si="18"/>
        <v>–</v>
      </c>
      <c r="BO28" s="33">
        <f t="shared" si="19"/>
        <v>2.2999999999999998</v>
      </c>
      <c r="BP28" s="34">
        <f t="shared" si="20"/>
        <v>3.7037037037037033</v>
      </c>
      <c r="BQ28" s="35" t="str">
        <f t="shared" si="40"/>
        <v>–</v>
      </c>
      <c r="BR28" s="36">
        <f t="shared" si="21"/>
        <v>5.2154195011337858</v>
      </c>
      <c r="BS28" s="37">
        <f t="shared" si="22"/>
        <v>2.12</v>
      </c>
      <c r="BT28" s="38">
        <f t="shared" si="22"/>
        <v>4.6312153753551364</v>
      </c>
      <c r="BU28" s="32">
        <f t="shared" si="23"/>
        <v>0.10954451150103313</v>
      </c>
      <c r="BV28" s="39">
        <f t="shared" si="23"/>
        <v>0.56684522440158458</v>
      </c>
    </row>
    <row r="29" spans="1:74" ht="16.5" customHeight="1" x14ac:dyDescent="0.2">
      <c r="A29" s="10" t="s">
        <v>107</v>
      </c>
      <c r="B29" s="68">
        <f>IF(AND((B28&gt;0),(B27&gt;0)),(B28/B27),"")</f>
        <v>0.13375796178343949</v>
      </c>
      <c r="C29" s="4" t="s">
        <v>3</v>
      </c>
      <c r="D29" s="68">
        <f>IF(AND((D28&gt;0),(D27&gt;0)),(D28/D27),"")</f>
        <v>0.16666666666666666</v>
      </c>
      <c r="E29" s="4" t="s">
        <v>3</v>
      </c>
      <c r="F29" s="68">
        <f>IF(AND((F28&gt;0),(F27&gt;0)),(F28/F27),"")</f>
        <v>0.16279069767441862</v>
      </c>
      <c r="G29" s="4" t="s">
        <v>3</v>
      </c>
      <c r="H29" s="68">
        <f>IF(AND((H28&gt;0),(H27&gt;0)),(H28/H27),"")</f>
        <v>0.15328467153284672</v>
      </c>
      <c r="I29" s="4" t="s">
        <v>3</v>
      </c>
      <c r="J29" s="68">
        <f>IF(AND((J28&gt;0),(J27&gt;0)),(J28/J27),"")</f>
        <v>0.15873015873015872</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35">IF(AND((AD28&gt;0),(AD27&gt;0)),(AD28/AD27),"")</f>
        <v/>
      </c>
      <c r="AE29" s="4" t="s">
        <v>3</v>
      </c>
      <c r="AF29" s="68" t="str">
        <f t="shared" ref="AF29" si="136">IF(AND((AF28&gt;0),(AF27&gt;0)),(AF28/AF27),"")</f>
        <v/>
      </c>
      <c r="AG29" s="4" t="s">
        <v>3</v>
      </c>
      <c r="AH29" s="68" t="str">
        <f t="shared" ref="AH29" si="137">IF(AND((AH28&gt;0),(AH27&gt;0)),(AH28/AH27),"")</f>
        <v/>
      </c>
      <c r="AI29" s="4" t="s">
        <v>3</v>
      </c>
      <c r="AJ29" s="68" t="str">
        <f t="shared" ref="AJ29" si="138">IF(AND((AJ28&gt;0),(AJ27&gt;0)),(AJ28/AJ27),"")</f>
        <v/>
      </c>
      <c r="AK29" s="4" t="s">
        <v>3</v>
      </c>
      <c r="AL29" s="68" t="str">
        <f t="shared" ref="AL29" si="139">IF(AND((AL28&gt;0),(AL27&gt;0)),(AL28/AL27),"")</f>
        <v/>
      </c>
      <c r="AM29" s="4" t="s">
        <v>3</v>
      </c>
      <c r="AN29" s="68" t="str">
        <f t="shared" ref="AN29" si="140">IF(AND((AN28&gt;0),(AN27&gt;0)),(AN28/AN27),"")</f>
        <v/>
      </c>
      <c r="AO29" s="4" t="s">
        <v>3</v>
      </c>
      <c r="AP29" s="68" t="str">
        <f t="shared" ref="AP29" si="141">IF(AND((AP28&gt;0),(AP27&gt;0)),(AP28/AP27),"")</f>
        <v/>
      </c>
      <c r="AQ29" s="4" t="s">
        <v>3</v>
      </c>
      <c r="AR29" s="68" t="str">
        <f t="shared" ref="AR29" si="142">IF(AND((AR28&gt;0),(AR27&gt;0)),(AR28/AR27),"")</f>
        <v/>
      </c>
      <c r="AS29" s="4" t="s">
        <v>3</v>
      </c>
      <c r="AT29" s="68" t="str">
        <f t="shared" ref="AT29" si="143">IF(AND((AT28&gt;0),(AT27&gt;0)),(AT28/AT27),"")</f>
        <v/>
      </c>
      <c r="AU29" s="4" t="s">
        <v>3</v>
      </c>
      <c r="AV29" s="68" t="str">
        <f t="shared" ref="AV29" si="144">IF(AND((AV28&gt;0),(AV27&gt;0)),(AV28/AV27),"")</f>
        <v/>
      </c>
      <c r="AW29" s="4" t="s">
        <v>3</v>
      </c>
      <c r="AX29" s="68" t="str">
        <f t="shared" ref="AX29" si="145">IF(AND((AX28&gt;0),(AX27&gt;0)),(AX28/AX27),"")</f>
        <v/>
      </c>
      <c r="AY29" s="4" t="s">
        <v>3</v>
      </c>
      <c r="AZ29" s="68" t="str">
        <f t="shared" ref="AZ29" si="146">IF(AND((AZ28&gt;0),(AZ27&gt;0)),(AZ28/AZ27),"")</f>
        <v/>
      </c>
      <c r="BA29" s="4" t="s">
        <v>3</v>
      </c>
      <c r="BB29" s="68" t="str">
        <f t="shared" ref="BB29" si="147">IF(AND((BB28&gt;0),(BB27&gt;0)),(BB28/BB27),"")</f>
        <v/>
      </c>
      <c r="BC29" s="4" t="s">
        <v>3</v>
      </c>
      <c r="BD29" s="68" t="str">
        <f t="shared" ref="BD29" si="148">IF(AND((BD28&gt;0),(BD27&gt;0)),(BD28/BD27),"")</f>
        <v/>
      </c>
      <c r="BE29" s="4" t="s">
        <v>3</v>
      </c>
      <c r="BF29" s="68" t="str">
        <f t="shared" ref="BF29" si="149">IF(AND((BF28&gt;0),(BF27&gt;0)),(BF28/BF27),"")</f>
        <v/>
      </c>
      <c r="BG29" s="4" t="s">
        <v>3</v>
      </c>
      <c r="BH29" s="68" t="str">
        <f t="shared" ref="BH29" si="150">IF(AND((BH28&gt;0),(BH27&gt;0)),(BH28/BH27),"")</f>
        <v/>
      </c>
      <c r="BI29" s="4" t="s">
        <v>3</v>
      </c>
      <c r="BK29" s="57" t="s">
        <v>31</v>
      </c>
      <c r="BL29" s="30">
        <f t="shared" si="16"/>
        <v>5</v>
      </c>
      <c r="BM29" s="40">
        <f t="shared" si="17"/>
        <v>0.13375796178343949</v>
      </c>
      <c r="BN29" s="22" t="str">
        <f t="shared" si="18"/>
        <v>–</v>
      </c>
      <c r="BO29" s="41">
        <f t="shared" si="19"/>
        <v>0.16666666666666666</v>
      </c>
      <c r="BP29" s="24" t="str">
        <f t="shared" si="20"/>
        <v/>
      </c>
      <c r="BQ29" s="6" t="s">
        <v>3</v>
      </c>
      <c r="BR29" s="26" t="str">
        <f t="shared" si="21"/>
        <v/>
      </c>
      <c r="BS29" s="42">
        <f t="shared" si="22"/>
        <v>0.15504603127750605</v>
      </c>
      <c r="BT29" s="28" t="s">
        <v>3</v>
      </c>
      <c r="BU29" s="43">
        <f t="shared" si="23"/>
        <v>1.2892595844795778E-2</v>
      </c>
      <c r="BV29" s="29" t="s">
        <v>3</v>
      </c>
    </row>
    <row r="30" spans="1:74"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29</v>
      </c>
      <c r="B31" s="19">
        <v>15.1</v>
      </c>
      <c r="C31" s="4">
        <f>IF(AND((B31&gt;0),(B$4&gt;0)),(B31/B$4*100),"")</f>
        <v>26.631393298059962</v>
      </c>
      <c r="D31" s="19">
        <v>13.3</v>
      </c>
      <c r="E31" s="4">
        <f>IF(AND((D31&gt;0),(D$4&gt;0)),(D31/D$4*100),"")</f>
        <v>30.158730158730158</v>
      </c>
      <c r="F31" s="19">
        <v>12.9</v>
      </c>
      <c r="G31" s="4">
        <f>IF(AND((F31&gt;0),(F$4&gt;0)),(F31/F$4*100),"")</f>
        <v>29.054054054054056</v>
      </c>
      <c r="H31" s="19">
        <v>13.3</v>
      </c>
      <c r="I31" s="4">
        <f>IF(AND((H31&gt;0),(H$4&gt;0)),(H31/H$4*100),"")</f>
        <v>29.166666666666668</v>
      </c>
      <c r="J31" s="19">
        <v>12.4</v>
      </c>
      <c r="K31" s="4">
        <f>IF(AND((J31&gt;0),(J$4&gt;0)),(J31/J$4*100),"")</f>
        <v>30.3921568627451</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51">IF(AND((AD31&gt;0),(AD$4&gt;0)),(AD31/AD$4*100),"")</f>
        <v/>
      </c>
      <c r="AF31" s="19"/>
      <c r="AG31" s="4" t="str">
        <f t="shared" ref="AG31:AG32" si="152">IF(AND((AF31&gt;0),(AF$4&gt;0)),(AF31/AF$4*100),"")</f>
        <v/>
      </c>
      <c r="AH31" s="19"/>
      <c r="AI31" s="4" t="str">
        <f t="shared" ref="AI31:AI32" si="153">IF(AND((AH31&gt;0),(AH$4&gt;0)),(AH31/AH$4*100),"")</f>
        <v/>
      </c>
      <c r="AJ31" s="19"/>
      <c r="AK31" s="4" t="str">
        <f t="shared" ref="AK31:AK32" si="154">IF(AND((AJ31&gt;0),(AJ$4&gt;0)),(AJ31/AJ$4*100),"")</f>
        <v/>
      </c>
      <c r="AL31" s="19"/>
      <c r="AM31" s="4" t="str">
        <f t="shared" ref="AM31:AM32" si="155">IF(AND((AL31&gt;0),(AL$4&gt;0)),(AL31/AL$4*100),"")</f>
        <v/>
      </c>
      <c r="AN31" s="19"/>
      <c r="AO31" s="4" t="str">
        <f t="shared" ref="AO31:AO32" si="156">IF(AND((AN31&gt;0),(AN$4&gt;0)),(AN31/AN$4*100),"")</f>
        <v/>
      </c>
      <c r="AP31" s="19"/>
      <c r="AQ31" s="4" t="str">
        <f t="shared" ref="AQ31:AQ32" si="157">IF(AND((AP31&gt;0),(AP$4&gt;0)),(AP31/AP$4*100),"")</f>
        <v/>
      </c>
      <c r="AR31" s="19"/>
      <c r="AS31" s="4" t="str">
        <f t="shared" ref="AS31:AS32" si="158">IF(AND((AR31&gt;0),(AR$4&gt;0)),(AR31/AR$4*100),"")</f>
        <v/>
      </c>
      <c r="AT31" s="19"/>
      <c r="AU31" s="4" t="str">
        <f t="shared" ref="AU31:AU32" si="159">IF(AND((AT31&gt;0),(AT$4&gt;0)),(AT31/AT$4*100),"")</f>
        <v/>
      </c>
      <c r="AV31" s="19"/>
      <c r="AW31" s="4" t="str">
        <f t="shared" ref="AW31:AW32" si="160">IF(AND((AV31&gt;0),(AV$4&gt;0)),(AV31/AV$4*100),"")</f>
        <v/>
      </c>
      <c r="AX31" s="19"/>
      <c r="AY31" s="4" t="str">
        <f t="shared" ref="AY31:AY32" si="161">IF(AND((AX31&gt;0),(AX$4&gt;0)),(AX31/AX$4*100),"")</f>
        <v/>
      </c>
      <c r="AZ31" s="19"/>
      <c r="BA31" s="4" t="str">
        <f t="shared" ref="BA31:BA32" si="162">IF(AND((AZ31&gt;0),(AZ$4&gt;0)),(AZ31/AZ$4*100),"")</f>
        <v/>
      </c>
      <c r="BB31" s="19"/>
      <c r="BC31" s="4" t="str">
        <f t="shared" ref="BC31:BC32" si="163">IF(AND((BB31&gt;0),(BB$4&gt;0)),(BB31/BB$4*100),"")</f>
        <v/>
      </c>
      <c r="BD31" s="19"/>
      <c r="BE31" s="4" t="str">
        <f t="shared" ref="BE31:BE32" si="164">IF(AND((BD31&gt;0),(BD$4&gt;0)),(BD31/BD$4*100),"")</f>
        <v/>
      </c>
      <c r="BF31" s="19"/>
      <c r="BG31" s="4" t="str">
        <f t="shared" ref="BG31:BG32" si="165">IF(AND((BF31&gt;0),(BF$4&gt;0)),(BF31/BF$4*100),"")</f>
        <v/>
      </c>
      <c r="BH31" s="19"/>
      <c r="BI31" s="4" t="str">
        <f t="shared" ref="BI31:BI32" si="166">IF(AND((BH31&gt;0),(BH$4&gt;0)),(BH31/BH$4*100),"")</f>
        <v/>
      </c>
      <c r="BK31" s="57" t="s">
        <v>29</v>
      </c>
      <c r="BL31" s="30">
        <f t="shared" si="16"/>
        <v>5</v>
      </c>
      <c r="BM31" s="31">
        <f t="shared" si="17"/>
        <v>12.4</v>
      </c>
      <c r="BN31" s="32" t="str">
        <f t="shared" si="18"/>
        <v>–</v>
      </c>
      <c r="BO31" s="33">
        <f t="shared" si="19"/>
        <v>15.1</v>
      </c>
      <c r="BP31" s="34">
        <f t="shared" si="20"/>
        <v>26.631393298059962</v>
      </c>
      <c r="BQ31" s="35" t="str">
        <f t="shared" si="40"/>
        <v>–</v>
      </c>
      <c r="BR31" s="36">
        <f t="shared" si="21"/>
        <v>30.3921568627451</v>
      </c>
      <c r="BS31" s="37">
        <f t="shared" si="22"/>
        <v>13.4</v>
      </c>
      <c r="BT31" s="38">
        <f t="shared" si="22"/>
        <v>29.080600208051191</v>
      </c>
      <c r="BU31" s="32">
        <f t="shared" si="23"/>
        <v>1.0198039027185566</v>
      </c>
      <c r="BV31" s="39">
        <f t="shared" si="23"/>
        <v>1.4907440818734066</v>
      </c>
    </row>
    <row r="32" spans="1:74" ht="16.5" customHeight="1" x14ac:dyDescent="0.2">
      <c r="A32" s="10" t="s">
        <v>30</v>
      </c>
      <c r="B32" s="19">
        <v>3.2</v>
      </c>
      <c r="C32" s="4">
        <f>IF(AND((B32&gt;0),(B$4&gt;0)),(B32/B$4*100),"")</f>
        <v>5.6437389770723101</v>
      </c>
      <c r="D32" s="19">
        <v>2.1</v>
      </c>
      <c r="E32" s="4">
        <f>IF(AND((D32&gt;0),(D$4&gt;0)),(D32/D$4*100),"")</f>
        <v>4.7619047619047619</v>
      </c>
      <c r="F32" s="19">
        <v>2</v>
      </c>
      <c r="G32" s="4">
        <f>IF(AND((F32&gt;0),(F$4&gt;0)),(F32/F$4*100),"")</f>
        <v>4.5045045045045047</v>
      </c>
      <c r="H32" s="19">
        <v>2.2000000000000002</v>
      </c>
      <c r="I32" s="4">
        <f>IF(AND((H32&gt;0),(H$4&gt;0)),(H32/H$4*100),"")</f>
        <v>4.8245614035087723</v>
      </c>
      <c r="J32" s="19">
        <v>1.9</v>
      </c>
      <c r="K32" s="4">
        <f>IF(AND((J32&gt;0),(J$4&gt;0)),(J32/J$4*100),"")</f>
        <v>4.6568627450980395</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51"/>
        <v/>
      </c>
      <c r="AF32" s="19"/>
      <c r="AG32" s="4" t="str">
        <f t="shared" si="152"/>
        <v/>
      </c>
      <c r="AH32" s="19"/>
      <c r="AI32" s="4" t="str">
        <f t="shared" si="153"/>
        <v/>
      </c>
      <c r="AJ32" s="19"/>
      <c r="AK32" s="4" t="str">
        <f t="shared" si="154"/>
        <v/>
      </c>
      <c r="AL32" s="19"/>
      <c r="AM32" s="4" t="str">
        <f t="shared" si="155"/>
        <v/>
      </c>
      <c r="AN32" s="19"/>
      <c r="AO32" s="4" t="str">
        <f t="shared" si="156"/>
        <v/>
      </c>
      <c r="AP32" s="19"/>
      <c r="AQ32" s="4" t="str">
        <f t="shared" si="157"/>
        <v/>
      </c>
      <c r="AR32" s="19"/>
      <c r="AS32" s="4" t="str">
        <f t="shared" si="158"/>
        <v/>
      </c>
      <c r="AT32" s="19"/>
      <c r="AU32" s="4" t="str">
        <f t="shared" si="159"/>
        <v/>
      </c>
      <c r="AV32" s="19"/>
      <c r="AW32" s="4" t="str">
        <f t="shared" si="160"/>
        <v/>
      </c>
      <c r="AX32" s="19"/>
      <c r="AY32" s="4" t="str">
        <f t="shared" si="161"/>
        <v/>
      </c>
      <c r="AZ32" s="19"/>
      <c r="BA32" s="4" t="str">
        <f t="shared" si="162"/>
        <v/>
      </c>
      <c r="BB32" s="19"/>
      <c r="BC32" s="4" t="str">
        <f t="shared" si="163"/>
        <v/>
      </c>
      <c r="BD32" s="19"/>
      <c r="BE32" s="4" t="str">
        <f t="shared" si="164"/>
        <v/>
      </c>
      <c r="BF32" s="19"/>
      <c r="BG32" s="4" t="str">
        <f t="shared" si="165"/>
        <v/>
      </c>
      <c r="BH32" s="19"/>
      <c r="BI32" s="4" t="str">
        <f t="shared" si="166"/>
        <v/>
      </c>
      <c r="BK32" s="57" t="s">
        <v>30</v>
      </c>
      <c r="BL32" s="30">
        <f t="shared" si="16"/>
        <v>5</v>
      </c>
      <c r="BM32" s="31">
        <f t="shared" si="17"/>
        <v>1.9</v>
      </c>
      <c r="BN32" s="32" t="str">
        <f t="shared" si="18"/>
        <v>–</v>
      </c>
      <c r="BO32" s="33">
        <f t="shared" si="19"/>
        <v>3.2</v>
      </c>
      <c r="BP32" s="34">
        <f t="shared" si="20"/>
        <v>4.5045045045045047</v>
      </c>
      <c r="BQ32" s="35" t="str">
        <f t="shared" si="40"/>
        <v>–</v>
      </c>
      <c r="BR32" s="36">
        <f t="shared" si="21"/>
        <v>5.6437389770723101</v>
      </c>
      <c r="BS32" s="37">
        <f t="shared" si="22"/>
        <v>2.2800000000000002</v>
      </c>
      <c r="BT32" s="38">
        <f t="shared" si="22"/>
        <v>4.8783144784176775</v>
      </c>
      <c r="BU32" s="32">
        <f t="shared" si="23"/>
        <v>0.52630789467763084</v>
      </c>
      <c r="BV32" s="39">
        <f t="shared" si="23"/>
        <v>0.44471621431220448</v>
      </c>
    </row>
    <row r="33" spans="1:74" ht="16.5" customHeight="1" x14ac:dyDescent="0.2">
      <c r="A33" s="10" t="s">
        <v>107</v>
      </c>
      <c r="B33" s="68">
        <f>IF(AND((B32&gt;0),(B31&gt;0)),(B32/B31),"")</f>
        <v>0.21192052980132453</v>
      </c>
      <c r="C33" s="4" t="s">
        <v>3</v>
      </c>
      <c r="D33" s="68">
        <f>IF(AND((D32&gt;0),(D31&gt;0)),(D32/D31),"")</f>
        <v>0.15789473684210525</v>
      </c>
      <c r="E33" s="4" t="s">
        <v>3</v>
      </c>
      <c r="F33" s="68">
        <f>IF(AND((F32&gt;0),(F31&gt;0)),(F32/F31),"")</f>
        <v>0.15503875968992248</v>
      </c>
      <c r="G33" s="4" t="s">
        <v>3</v>
      </c>
      <c r="H33" s="68">
        <f>IF(AND((H32&gt;0),(H31&gt;0)),(H32/H31),"")</f>
        <v>0.16541353383458646</v>
      </c>
      <c r="I33" s="4" t="s">
        <v>3</v>
      </c>
      <c r="J33" s="68">
        <f>IF(AND((J32&gt;0),(J31&gt;0)),(J32/J31),"")</f>
        <v>0.15322580645161288</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67">IF(AND((AD32&gt;0),(AD31&gt;0)),(AD32/AD31),"")</f>
        <v/>
      </c>
      <c r="AE33" s="4" t="s">
        <v>3</v>
      </c>
      <c r="AF33" s="68" t="str">
        <f t="shared" ref="AF33" si="168">IF(AND((AF32&gt;0),(AF31&gt;0)),(AF32/AF31),"")</f>
        <v/>
      </c>
      <c r="AG33" s="4" t="s">
        <v>3</v>
      </c>
      <c r="AH33" s="68" t="str">
        <f t="shared" ref="AH33" si="169">IF(AND((AH32&gt;0),(AH31&gt;0)),(AH32/AH31),"")</f>
        <v/>
      </c>
      <c r="AI33" s="4" t="s">
        <v>3</v>
      </c>
      <c r="AJ33" s="68" t="str">
        <f t="shared" ref="AJ33" si="170">IF(AND((AJ32&gt;0),(AJ31&gt;0)),(AJ32/AJ31),"")</f>
        <v/>
      </c>
      <c r="AK33" s="4" t="s">
        <v>3</v>
      </c>
      <c r="AL33" s="68" t="str">
        <f t="shared" ref="AL33" si="171">IF(AND((AL32&gt;0),(AL31&gt;0)),(AL32/AL31),"")</f>
        <v/>
      </c>
      <c r="AM33" s="4" t="s">
        <v>3</v>
      </c>
      <c r="AN33" s="68" t="str">
        <f t="shared" ref="AN33" si="172">IF(AND((AN32&gt;0),(AN31&gt;0)),(AN32/AN31),"")</f>
        <v/>
      </c>
      <c r="AO33" s="4" t="s">
        <v>3</v>
      </c>
      <c r="AP33" s="68" t="str">
        <f t="shared" ref="AP33" si="173">IF(AND((AP32&gt;0),(AP31&gt;0)),(AP32/AP31),"")</f>
        <v/>
      </c>
      <c r="AQ33" s="4" t="s">
        <v>3</v>
      </c>
      <c r="AR33" s="68" t="str">
        <f t="shared" ref="AR33" si="174">IF(AND((AR32&gt;0),(AR31&gt;0)),(AR32/AR31),"")</f>
        <v/>
      </c>
      <c r="AS33" s="4" t="s">
        <v>3</v>
      </c>
      <c r="AT33" s="68" t="str">
        <f t="shared" ref="AT33" si="175">IF(AND((AT32&gt;0),(AT31&gt;0)),(AT32/AT31),"")</f>
        <v/>
      </c>
      <c r="AU33" s="4" t="s">
        <v>3</v>
      </c>
      <c r="AV33" s="68" t="str">
        <f t="shared" ref="AV33" si="176">IF(AND((AV32&gt;0),(AV31&gt;0)),(AV32/AV31),"")</f>
        <v/>
      </c>
      <c r="AW33" s="4" t="s">
        <v>3</v>
      </c>
      <c r="AX33" s="68" t="str">
        <f t="shared" ref="AX33" si="177">IF(AND((AX32&gt;0),(AX31&gt;0)),(AX32/AX31),"")</f>
        <v/>
      </c>
      <c r="AY33" s="4" t="s">
        <v>3</v>
      </c>
      <c r="AZ33" s="68" t="str">
        <f t="shared" ref="AZ33" si="178">IF(AND((AZ32&gt;0),(AZ31&gt;0)),(AZ32/AZ31),"")</f>
        <v/>
      </c>
      <c r="BA33" s="4" t="s">
        <v>3</v>
      </c>
      <c r="BB33" s="68" t="str">
        <f t="shared" ref="BB33" si="179">IF(AND((BB32&gt;0),(BB31&gt;0)),(BB32/BB31),"")</f>
        <v/>
      </c>
      <c r="BC33" s="4" t="s">
        <v>3</v>
      </c>
      <c r="BD33" s="68" t="str">
        <f t="shared" ref="BD33" si="180">IF(AND((BD32&gt;0),(BD31&gt;0)),(BD32/BD31),"")</f>
        <v/>
      </c>
      <c r="BE33" s="4" t="s">
        <v>3</v>
      </c>
      <c r="BF33" s="68" t="str">
        <f t="shared" ref="BF33" si="181">IF(AND((BF32&gt;0),(BF31&gt;0)),(BF32/BF31),"")</f>
        <v/>
      </c>
      <c r="BG33" s="4" t="s">
        <v>3</v>
      </c>
      <c r="BH33" s="68" t="str">
        <f t="shared" ref="BH33" si="182">IF(AND((BH32&gt;0),(BH31&gt;0)),(BH32/BH31),"")</f>
        <v/>
      </c>
      <c r="BI33" s="4" t="s">
        <v>3</v>
      </c>
      <c r="BK33" s="57" t="s">
        <v>31</v>
      </c>
      <c r="BL33" s="30">
        <f t="shared" si="16"/>
        <v>5</v>
      </c>
      <c r="BM33" s="40">
        <f t="shared" si="17"/>
        <v>0.15322580645161288</v>
      </c>
      <c r="BN33" s="22" t="str">
        <f t="shared" si="18"/>
        <v>–</v>
      </c>
      <c r="BO33" s="41">
        <f t="shared" si="19"/>
        <v>0.21192052980132453</v>
      </c>
      <c r="BP33" s="24" t="str">
        <f t="shared" si="20"/>
        <v/>
      </c>
      <c r="BQ33" s="6" t="s">
        <v>3</v>
      </c>
      <c r="BR33" s="26" t="str">
        <f t="shared" si="21"/>
        <v/>
      </c>
      <c r="BS33" s="42">
        <f t="shared" si="22"/>
        <v>0.16869867332391034</v>
      </c>
      <c r="BT33" s="28" t="s">
        <v>3</v>
      </c>
      <c r="BU33" s="43">
        <f t="shared" si="23"/>
        <v>2.4605126051583406E-2</v>
      </c>
      <c r="BV33" s="29" t="s">
        <v>3</v>
      </c>
    </row>
    <row r="34" spans="1:74"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row>
    <row r="35" spans="1:74" ht="16.5" customHeight="1" x14ac:dyDescent="0.2">
      <c r="A35" s="10" t="s">
        <v>29</v>
      </c>
      <c r="B35" s="19">
        <v>17.2</v>
      </c>
      <c r="C35" s="4">
        <f>IF(AND((B35&gt;0),(B$4&gt;0)),(B35/B$4*100),"")</f>
        <v>30.335097001763668</v>
      </c>
      <c r="D35" s="19">
        <v>15.8</v>
      </c>
      <c r="E35" s="4">
        <f>IF(AND((D35&gt;0),(D$4&gt;0)),(D35/D$4*100),"")</f>
        <v>35.827664399092974</v>
      </c>
      <c r="F35" s="19">
        <v>15.8</v>
      </c>
      <c r="G35" s="4">
        <f>IF(AND((F35&gt;0),(F$4&gt;0)),(F35/F$4*100),"")</f>
        <v>35.585585585585591</v>
      </c>
      <c r="H35" s="19">
        <v>15.9</v>
      </c>
      <c r="I35" s="4">
        <f>IF(AND((H35&gt;0),(H$4&gt;0)),(H35/H$4*100),"")</f>
        <v>34.868421052631575</v>
      </c>
      <c r="J35" s="19">
        <v>14.4</v>
      </c>
      <c r="K35" s="4">
        <f>IF(AND((J35&gt;0),(J$4&gt;0)),(J35/J$4*100),"")</f>
        <v>35.294117647058826</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AE36" si="183">IF(AND((AD35&gt;0),(AD$4&gt;0)),(AD35/AD$4*100),"")</f>
        <v/>
      </c>
      <c r="AF35" s="19"/>
      <c r="AG35" s="4" t="str">
        <f t="shared" ref="AG35:AG36" si="184">IF(AND((AF35&gt;0),(AF$4&gt;0)),(AF35/AF$4*100),"")</f>
        <v/>
      </c>
      <c r="AH35" s="19"/>
      <c r="AI35" s="4" t="str">
        <f t="shared" ref="AI35:AI36" si="185">IF(AND((AH35&gt;0),(AH$4&gt;0)),(AH35/AH$4*100),"")</f>
        <v/>
      </c>
      <c r="AJ35" s="19"/>
      <c r="AK35" s="4" t="str">
        <f t="shared" ref="AK35:AK36" si="186">IF(AND((AJ35&gt;0),(AJ$4&gt;0)),(AJ35/AJ$4*100),"")</f>
        <v/>
      </c>
      <c r="AL35" s="19"/>
      <c r="AM35" s="4" t="str">
        <f t="shared" ref="AM35:AM36" si="187">IF(AND((AL35&gt;0),(AL$4&gt;0)),(AL35/AL$4*100),"")</f>
        <v/>
      </c>
      <c r="AN35" s="19"/>
      <c r="AO35" s="4" t="str">
        <f t="shared" ref="AO35:AO36" si="188">IF(AND((AN35&gt;0),(AN$4&gt;0)),(AN35/AN$4*100),"")</f>
        <v/>
      </c>
      <c r="AP35" s="19"/>
      <c r="AQ35" s="4" t="str">
        <f t="shared" ref="AQ35:AQ36" si="189">IF(AND((AP35&gt;0),(AP$4&gt;0)),(AP35/AP$4*100),"")</f>
        <v/>
      </c>
      <c r="AR35" s="19"/>
      <c r="AS35" s="4" t="str">
        <f t="shared" ref="AS35:AS36" si="190">IF(AND((AR35&gt;0),(AR$4&gt;0)),(AR35/AR$4*100),"")</f>
        <v/>
      </c>
      <c r="AT35" s="19"/>
      <c r="AU35" s="4" t="str">
        <f t="shared" ref="AU35:AU36" si="191">IF(AND((AT35&gt;0),(AT$4&gt;0)),(AT35/AT$4*100),"")</f>
        <v/>
      </c>
      <c r="AV35" s="19"/>
      <c r="AW35" s="4" t="str">
        <f t="shared" ref="AW35:AW36" si="192">IF(AND((AV35&gt;0),(AV$4&gt;0)),(AV35/AV$4*100),"")</f>
        <v/>
      </c>
      <c r="AX35" s="19"/>
      <c r="AY35" s="4" t="str">
        <f t="shared" ref="AY35:AY36" si="193">IF(AND((AX35&gt;0),(AX$4&gt;0)),(AX35/AX$4*100),"")</f>
        <v/>
      </c>
      <c r="AZ35" s="19"/>
      <c r="BA35" s="4" t="str">
        <f t="shared" ref="BA35:BA36" si="194">IF(AND((AZ35&gt;0),(AZ$4&gt;0)),(AZ35/AZ$4*100),"")</f>
        <v/>
      </c>
      <c r="BB35" s="19"/>
      <c r="BC35" s="4" t="str">
        <f t="shared" ref="BC35:BC36" si="195">IF(AND((BB35&gt;0),(BB$4&gt;0)),(BB35/BB$4*100),"")</f>
        <v/>
      </c>
      <c r="BD35" s="19"/>
      <c r="BE35" s="4" t="str">
        <f t="shared" ref="BE35:BE36" si="196">IF(AND((BD35&gt;0),(BD$4&gt;0)),(BD35/BD$4*100),"")</f>
        <v/>
      </c>
      <c r="BF35" s="19"/>
      <c r="BG35" s="4" t="str">
        <f t="shared" ref="BG35:BG36" si="197">IF(AND((BF35&gt;0),(BF$4&gt;0)),(BF35/BF$4*100),"")</f>
        <v/>
      </c>
      <c r="BH35" s="19"/>
      <c r="BI35" s="4" t="str">
        <f t="shared" ref="BI35:BI36" si="198">IF(AND((BH35&gt;0),(BH$4&gt;0)),(BH35/BH$4*100),"")</f>
        <v/>
      </c>
      <c r="BK35" s="57" t="s">
        <v>29</v>
      </c>
      <c r="BL35" s="30">
        <f t="shared" si="16"/>
        <v>5</v>
      </c>
      <c r="BM35" s="31">
        <f t="shared" si="17"/>
        <v>14.4</v>
      </c>
      <c r="BN35" s="32" t="str">
        <f t="shared" si="18"/>
        <v>–</v>
      </c>
      <c r="BO35" s="33">
        <f t="shared" si="19"/>
        <v>17.2</v>
      </c>
      <c r="BP35" s="34">
        <f t="shared" si="20"/>
        <v>30.335097001763668</v>
      </c>
      <c r="BQ35" s="35" t="str">
        <f t="shared" si="40"/>
        <v>–</v>
      </c>
      <c r="BR35" s="36">
        <f t="shared" si="21"/>
        <v>35.827664399092974</v>
      </c>
      <c r="BS35" s="37">
        <f t="shared" si="22"/>
        <v>15.820000000000002</v>
      </c>
      <c r="BT35" s="38">
        <f t="shared" si="22"/>
        <v>34.382177137226527</v>
      </c>
      <c r="BU35" s="32">
        <f t="shared" si="23"/>
        <v>0.9909591313469992</v>
      </c>
      <c r="BV35" s="39">
        <f t="shared" si="23"/>
        <v>2.290444911987616</v>
      </c>
    </row>
    <row r="36" spans="1:74" ht="16.5" customHeight="1" x14ac:dyDescent="0.2">
      <c r="A36" s="10" t="s">
        <v>30</v>
      </c>
      <c r="B36" s="19"/>
      <c r="C36" s="4" t="str">
        <f>IF(AND((B36&gt;0),(B$4&gt;0)),(B36/B$4*100),"")</f>
        <v/>
      </c>
      <c r="D36" s="19"/>
      <c r="E36" s="4" t="str">
        <f>IF(AND((D36&gt;0),(D$4&gt;0)),(D36/D$4*100),"")</f>
        <v/>
      </c>
      <c r="F36" s="19">
        <v>3.3</v>
      </c>
      <c r="G36" s="4">
        <f>IF(AND((F36&gt;0),(F$4&gt;0)),(F36/F$4*100),"")</f>
        <v>7.4324324324324325</v>
      </c>
      <c r="H36" s="19">
        <v>3.1</v>
      </c>
      <c r="I36" s="4">
        <f>IF(AND((H36&gt;0),(H$4&gt;0)),(H36/H$4*100),"")</f>
        <v>6.7982456140350882</v>
      </c>
      <c r="J36" s="19"/>
      <c r="K36" s="4" t="str">
        <f>IF(AND((J36&gt;0),(J$4&gt;0)),(J36/J$4*100),"")</f>
        <v/>
      </c>
      <c r="L36" s="19"/>
      <c r="M36" s="4" t="str">
        <f>IF(AND((L36&gt;0),(L$4&gt;0)),(L36/L$4*100),"")</f>
        <v/>
      </c>
      <c r="N36" s="19"/>
      <c r="O36" s="4" t="str">
        <f>IF(AND((N36&gt;0),(N$4&gt;0)),(N36/N$4*100),"")</f>
        <v/>
      </c>
      <c r="P36" s="19"/>
      <c r="Q36" s="4" t="str">
        <f>IF(AND((P36&gt;0),(P$4&gt;0)),(P36/P$4*100),"")</f>
        <v/>
      </c>
      <c r="R36" s="19"/>
      <c r="S36" s="4" t="str">
        <f>IF(AND((R36&gt;0),(R$4&gt;0)),(R36/R$4*100),"")</f>
        <v/>
      </c>
      <c r="T36" s="19"/>
      <c r="U36" s="4" t="str">
        <f>IF(AND((T36&gt;0),(T$4&gt;0)),(T36/T$4*100),"")</f>
        <v/>
      </c>
      <c r="V36" s="19"/>
      <c r="W36" s="4" t="str">
        <f>IF(AND((V36&gt;0),(V$4&gt;0)),(V36/V$4*100),"")</f>
        <v/>
      </c>
      <c r="X36" s="19"/>
      <c r="Y36" s="4" t="str">
        <f>IF(AND((X36&gt;0),(X$4&gt;0)),(X36/X$4*100),"")</f>
        <v/>
      </c>
      <c r="Z36" s="19"/>
      <c r="AA36" s="4" t="str">
        <f>IF(AND((Z36&gt;0),(Z$4&gt;0)),(Z36/Z$4*100),"")</f>
        <v/>
      </c>
      <c r="AB36" s="19"/>
      <c r="AC36" s="4" t="str">
        <f>IF(AND((AB36&gt;0),(AB$4&gt;0)),(AB36/AB$4*100),"")</f>
        <v/>
      </c>
      <c r="AD36" s="19"/>
      <c r="AE36" s="4" t="str">
        <f t="shared" si="183"/>
        <v/>
      </c>
      <c r="AF36" s="19"/>
      <c r="AG36" s="4" t="str">
        <f t="shared" si="184"/>
        <v/>
      </c>
      <c r="AH36" s="19"/>
      <c r="AI36" s="4" t="str">
        <f t="shared" si="185"/>
        <v/>
      </c>
      <c r="AJ36" s="19"/>
      <c r="AK36" s="4" t="str">
        <f t="shared" si="186"/>
        <v/>
      </c>
      <c r="AL36" s="19"/>
      <c r="AM36" s="4" t="str">
        <f t="shared" si="187"/>
        <v/>
      </c>
      <c r="AN36" s="19"/>
      <c r="AO36" s="4" t="str">
        <f t="shared" si="188"/>
        <v/>
      </c>
      <c r="AP36" s="19"/>
      <c r="AQ36" s="4" t="str">
        <f t="shared" si="189"/>
        <v/>
      </c>
      <c r="AR36" s="19"/>
      <c r="AS36" s="4" t="str">
        <f t="shared" si="190"/>
        <v/>
      </c>
      <c r="AT36" s="19"/>
      <c r="AU36" s="4" t="str">
        <f t="shared" si="191"/>
        <v/>
      </c>
      <c r="AV36" s="19"/>
      <c r="AW36" s="4" t="str">
        <f t="shared" si="192"/>
        <v/>
      </c>
      <c r="AX36" s="19"/>
      <c r="AY36" s="4" t="str">
        <f t="shared" si="193"/>
        <v/>
      </c>
      <c r="AZ36" s="19"/>
      <c r="BA36" s="4" t="str">
        <f t="shared" si="194"/>
        <v/>
      </c>
      <c r="BB36" s="19"/>
      <c r="BC36" s="4" t="str">
        <f t="shared" si="195"/>
        <v/>
      </c>
      <c r="BD36" s="19"/>
      <c r="BE36" s="4" t="str">
        <f t="shared" si="196"/>
        <v/>
      </c>
      <c r="BF36" s="19"/>
      <c r="BG36" s="4" t="str">
        <f t="shared" si="197"/>
        <v/>
      </c>
      <c r="BH36" s="19"/>
      <c r="BI36" s="4" t="str">
        <f t="shared" si="198"/>
        <v/>
      </c>
      <c r="BK36" s="57" t="s">
        <v>30</v>
      </c>
      <c r="BL36" s="30">
        <f t="shared" si="16"/>
        <v>2</v>
      </c>
      <c r="BM36" s="31">
        <f t="shared" si="17"/>
        <v>3.1</v>
      </c>
      <c r="BN36" s="32" t="str">
        <f t="shared" si="18"/>
        <v>–</v>
      </c>
      <c r="BO36" s="33">
        <f t="shared" si="19"/>
        <v>3.3</v>
      </c>
      <c r="BP36" s="34">
        <f t="shared" si="20"/>
        <v>6.7982456140350882</v>
      </c>
      <c r="BQ36" s="35" t="str">
        <f t="shared" si="40"/>
        <v>–</v>
      </c>
      <c r="BR36" s="36">
        <f t="shared" si="21"/>
        <v>7.4324324324324325</v>
      </c>
      <c r="BS36" s="37">
        <f t="shared" si="22"/>
        <v>3.2</v>
      </c>
      <c r="BT36" s="38">
        <f t="shared" si="22"/>
        <v>7.1153390232337603</v>
      </c>
      <c r="BU36" s="32">
        <f t="shared" si="23"/>
        <v>0.14142135623730931</v>
      </c>
      <c r="BV36" s="39">
        <f t="shared" si="23"/>
        <v>0.44843779982788368</v>
      </c>
    </row>
    <row r="37" spans="1:74" ht="16.5" customHeight="1" thickBot="1" x14ac:dyDescent="0.25">
      <c r="A37" s="10" t="s">
        <v>107</v>
      </c>
      <c r="B37" s="68" t="str">
        <f>IF(AND((B36&gt;0),(B35&gt;0)),(B36/B35),"")</f>
        <v/>
      </c>
      <c r="C37" s="4" t="s">
        <v>3</v>
      </c>
      <c r="D37" s="68" t="str">
        <f>IF(AND((D36&gt;0),(D35&gt;0)),(D36/D35),"")</f>
        <v/>
      </c>
      <c r="E37" s="4" t="s">
        <v>3</v>
      </c>
      <c r="F37" s="68">
        <f>IF(AND((F36&gt;0),(F35&gt;0)),(F36/F35),"")</f>
        <v>0.20886075949367086</v>
      </c>
      <c r="G37" s="4" t="s">
        <v>3</v>
      </c>
      <c r="H37" s="68">
        <f>IF(AND((H36&gt;0),(H35&gt;0)),(H36/H35),"")</f>
        <v>0.19496855345911951</v>
      </c>
      <c r="I37" s="4" t="s">
        <v>3</v>
      </c>
      <c r="J37" s="68" t="str">
        <f>IF(AND((J36&gt;0),(J35&gt;0)),(J36/J35),"")</f>
        <v/>
      </c>
      <c r="K37" s="4" t="s">
        <v>3</v>
      </c>
      <c r="L37" s="68" t="str">
        <f>IF(AND((L36&gt;0),(L35&gt;0)),(L36/L35),"")</f>
        <v/>
      </c>
      <c r="M37" s="4" t="s">
        <v>3</v>
      </c>
      <c r="N37" s="68" t="str">
        <f>IF(AND((N36&gt;0),(N35&gt;0)),(N36/N35),"")</f>
        <v/>
      </c>
      <c r="O37" s="4" t="s">
        <v>3</v>
      </c>
      <c r="P37" s="68" t="str">
        <f>IF(AND((P36&gt;0),(P35&gt;0)),(P36/P35),"")</f>
        <v/>
      </c>
      <c r="Q37" s="4" t="s">
        <v>3</v>
      </c>
      <c r="R37" s="68" t="str">
        <f>IF(AND((R36&gt;0),(R35&gt;0)),(R36/R35),"")</f>
        <v/>
      </c>
      <c r="S37" s="4" t="s">
        <v>3</v>
      </c>
      <c r="T37" s="68" t="str">
        <f>IF(AND((T36&gt;0),(T35&gt;0)),(T36/T35),"")</f>
        <v/>
      </c>
      <c r="U37" s="4" t="s">
        <v>3</v>
      </c>
      <c r="V37" s="68" t="str">
        <f>IF(AND((V36&gt;0),(V35&gt;0)),(V36/V35),"")</f>
        <v/>
      </c>
      <c r="W37" s="4" t="s">
        <v>3</v>
      </c>
      <c r="X37" s="68" t="str">
        <f>IF(AND((X36&gt;0),(X35&gt;0)),(X36/X35),"")</f>
        <v/>
      </c>
      <c r="Y37" s="4" t="s">
        <v>3</v>
      </c>
      <c r="Z37" s="68" t="str">
        <f>IF(AND((Z36&gt;0),(Z35&gt;0)),(Z36/Z35),"")</f>
        <v/>
      </c>
      <c r="AA37" s="4" t="s">
        <v>3</v>
      </c>
      <c r="AB37" s="68" t="str">
        <f>IF(AND((AB36&gt;0),(AB35&gt;0)),(AB36/AB35),"")</f>
        <v/>
      </c>
      <c r="AC37" s="4" t="s">
        <v>3</v>
      </c>
      <c r="AD37" s="68" t="str">
        <f t="shared" ref="AD37" si="199">IF(AND((AD36&gt;0),(AD35&gt;0)),(AD36/AD35),"")</f>
        <v/>
      </c>
      <c r="AE37" s="4" t="s">
        <v>3</v>
      </c>
      <c r="AF37" s="68" t="str">
        <f t="shared" ref="AF37" si="200">IF(AND((AF36&gt;0),(AF35&gt;0)),(AF36/AF35),"")</f>
        <v/>
      </c>
      <c r="AG37" s="4" t="s">
        <v>3</v>
      </c>
      <c r="AH37" s="68" t="str">
        <f t="shared" ref="AH37" si="201">IF(AND((AH36&gt;0),(AH35&gt;0)),(AH36/AH35),"")</f>
        <v/>
      </c>
      <c r="AI37" s="4" t="s">
        <v>3</v>
      </c>
      <c r="AJ37" s="68" t="str">
        <f t="shared" ref="AJ37" si="202">IF(AND((AJ36&gt;0),(AJ35&gt;0)),(AJ36/AJ35),"")</f>
        <v/>
      </c>
      <c r="AK37" s="4" t="s">
        <v>3</v>
      </c>
      <c r="AL37" s="68" t="str">
        <f t="shared" ref="AL37" si="203">IF(AND((AL36&gt;0),(AL35&gt;0)),(AL36/AL35),"")</f>
        <v/>
      </c>
      <c r="AM37" s="4" t="s">
        <v>3</v>
      </c>
      <c r="AN37" s="68" t="str">
        <f t="shared" ref="AN37" si="204">IF(AND((AN36&gt;0),(AN35&gt;0)),(AN36/AN35),"")</f>
        <v/>
      </c>
      <c r="AO37" s="4" t="s">
        <v>3</v>
      </c>
      <c r="AP37" s="68" t="str">
        <f t="shared" ref="AP37" si="205">IF(AND((AP36&gt;0),(AP35&gt;0)),(AP36/AP35),"")</f>
        <v/>
      </c>
      <c r="AQ37" s="4" t="s">
        <v>3</v>
      </c>
      <c r="AR37" s="68" t="str">
        <f t="shared" ref="AR37" si="206">IF(AND((AR36&gt;0),(AR35&gt;0)),(AR36/AR35),"")</f>
        <v/>
      </c>
      <c r="AS37" s="4" t="s">
        <v>3</v>
      </c>
      <c r="AT37" s="68" t="str">
        <f t="shared" ref="AT37" si="207">IF(AND((AT36&gt;0),(AT35&gt;0)),(AT36/AT35),"")</f>
        <v/>
      </c>
      <c r="AU37" s="4" t="s">
        <v>3</v>
      </c>
      <c r="AV37" s="68" t="str">
        <f t="shared" ref="AV37" si="208">IF(AND((AV36&gt;0),(AV35&gt;0)),(AV36/AV35),"")</f>
        <v/>
      </c>
      <c r="AW37" s="4" t="s">
        <v>3</v>
      </c>
      <c r="AX37" s="68" t="str">
        <f t="shared" ref="AX37" si="209">IF(AND((AX36&gt;0),(AX35&gt;0)),(AX36/AX35),"")</f>
        <v/>
      </c>
      <c r="AY37" s="4" t="s">
        <v>3</v>
      </c>
      <c r="AZ37" s="68" t="str">
        <f t="shared" ref="AZ37" si="210">IF(AND((AZ36&gt;0),(AZ35&gt;0)),(AZ36/AZ35),"")</f>
        <v/>
      </c>
      <c r="BA37" s="4" t="s">
        <v>3</v>
      </c>
      <c r="BB37" s="68" t="str">
        <f t="shared" ref="BB37" si="211">IF(AND((BB36&gt;0),(BB35&gt;0)),(BB36/BB35),"")</f>
        <v/>
      </c>
      <c r="BC37" s="4" t="s">
        <v>3</v>
      </c>
      <c r="BD37" s="68" t="str">
        <f t="shared" ref="BD37" si="212">IF(AND((BD36&gt;0),(BD35&gt;0)),(BD36/BD35),"")</f>
        <v/>
      </c>
      <c r="BE37" s="4" t="s">
        <v>3</v>
      </c>
      <c r="BF37" s="68" t="str">
        <f t="shared" ref="BF37" si="213">IF(AND((BF36&gt;0),(BF35&gt;0)),(BF36/BF35),"")</f>
        <v/>
      </c>
      <c r="BG37" s="4" t="s">
        <v>3</v>
      </c>
      <c r="BH37" s="68" t="str">
        <f t="shared" ref="BH37" si="214">IF(AND((BH36&gt;0),(BH35&gt;0)),(BH36/BH35),"")</f>
        <v/>
      </c>
      <c r="BI37" s="4" t="s">
        <v>3</v>
      </c>
      <c r="BK37" s="58" t="s">
        <v>31</v>
      </c>
      <c r="BL37" s="44">
        <f t="shared" si="16"/>
        <v>2</v>
      </c>
      <c r="BM37" s="45">
        <f t="shared" si="17"/>
        <v>0.19496855345911951</v>
      </c>
      <c r="BN37" s="46" t="str">
        <f t="shared" si="18"/>
        <v>–</v>
      </c>
      <c r="BO37" s="47">
        <f t="shared" si="19"/>
        <v>0.20886075949367086</v>
      </c>
      <c r="BP37" s="48" t="str">
        <f t="shared" si="20"/>
        <v/>
      </c>
      <c r="BQ37" s="49" t="s">
        <v>3</v>
      </c>
      <c r="BR37" s="50" t="str">
        <f t="shared" si="21"/>
        <v/>
      </c>
      <c r="BS37" s="51">
        <f t="shared" si="22"/>
        <v>0.20191465647639517</v>
      </c>
      <c r="BT37" s="52" t="s">
        <v>3</v>
      </c>
      <c r="BU37" s="53">
        <f t="shared" si="23"/>
        <v>9.8232730926719383E-3</v>
      </c>
      <c r="BV37" s="54" t="s">
        <v>3</v>
      </c>
    </row>
    <row r="38" spans="1:74"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8"/>
  <sheetViews>
    <sheetView zoomScaleNormal="100" workbookViewId="0">
      <pane xSplit="1" ySplit="2" topLeftCell="B3" activePane="bottomRight" state="frozen"/>
      <selection pane="topRight" activeCell="B1" sqref="B1"/>
      <selection pane="bottomLeft" activeCell="A3" sqref="A3"/>
      <selection pane="bottomRight" activeCell="L13" sqref="L1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44">
        <v>1</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row>
    <row r="3" spans="1:74" ht="16.5" customHeight="1" x14ac:dyDescent="0.2">
      <c r="A3" s="10" t="s">
        <v>4</v>
      </c>
      <c r="B3" s="11">
        <v>162</v>
      </c>
      <c r="C3" s="1">
        <f>IF(AND((B3&gt;0),(B$4&gt;0)),(B3/B$4*100),"")</f>
        <v>429.70822281167108</v>
      </c>
      <c r="D3" s="11">
        <v>218</v>
      </c>
      <c r="E3" s="1">
        <f>IF(AND((D3&gt;0),(D$4&gt;0)),(D3/D$4*100),"")</f>
        <v>487.69574944071587</v>
      </c>
      <c r="F3" s="11">
        <v>182</v>
      </c>
      <c r="G3" s="1">
        <f>IF(AND((F3&gt;0),(F$4&gt;0)),(F3/F$4*100),"")</f>
        <v>429.24528301886795</v>
      </c>
      <c r="H3" s="11">
        <v>249</v>
      </c>
      <c r="I3" s="1">
        <f>IF(AND((H3&gt;0),(H$4&gt;0)),(H3/H$4*100),"")</f>
        <v>476.09942638623329</v>
      </c>
      <c r="J3" s="11">
        <v>182</v>
      </c>
      <c r="K3" s="1">
        <f>IF(AND((J3&gt;0),(J$4&gt;0)),(J3/J$4*100),"")</f>
        <v>467.86632390745507</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162</v>
      </c>
      <c r="BN3" s="22" t="str">
        <f>IF(COUNT(BM3)&gt;0,"–","?")</f>
        <v>–</v>
      </c>
      <c r="BO3" s="23">
        <f>IF(SUM(B3,D3,F3,H3,J3,L3,N3,P3,R3,T3,V3,X3,Z3,AB3,AD3,AF3,AH3,AJ3,AL3,AN3,AP3,AR3,AT3,AV3,AX3,AZ3,BB3,BD3,BF3,BH3)&gt;0,MAX(B3,D3,F3,H3,J3,L3,N3,P3,R3,T3,V3,X3,Z3,AB3,AD3,AF3,AH3,AJ3,AL3,AN3,AP3,AR3,AT3,AV3,AX3,AZ3,BB3,BD3,BF3,BH3),"")</f>
        <v>249</v>
      </c>
      <c r="BP3" s="24">
        <f>IF(SUM(C3,E3,G3,I3,K3,M3,O3,Q3,S3,U3,W3,Y3,AA3,AC3,AE3,AG3,AI3,AK3,AM3,AO3,AQ3,AS3,AU3,AW3,AY3,BA3,BC3,BE3,BG3,BI3)&gt;0,MIN(C3,E3,G3,I3,K3,M3,O3,Q3,S3,U3,W3,Y3,AA3,AC3,AE3,AG3,AI3,AK3,AM3,AO3,AQ3,AS3,AU3,AW3,AY3,BA3,BC3,BE3,BG3,BI3),"")</f>
        <v>429.24528301886795</v>
      </c>
      <c r="BQ3" s="25" t="str">
        <f>IF(COUNT(BP3)&gt;0,"–","?")</f>
        <v>–</v>
      </c>
      <c r="BR3" s="26">
        <f>IF(SUM(C3,E3,G3,I3,K3,M3,O3,Q3,S3,U3,W3,Y3,AA3,AC3,AE3,AG3,AI3,AK3,AM3,AO3,AQ3,AS3,AU3,AW3,AY3,BA3,BC3,BE3,BG3,BI3)&gt;0,MAX(C3,E3,G3,I3,K3,M3,O3,Q3,S3,U3,W3,Y3,AA3,AC3,AE3,AG3,AI3,AK3,AM3,AO3,AQ3,AS3,AU3,AW3,AY3,BA3,BC3,BE3,BG3,BI3),"")</f>
        <v>487.69574944071587</v>
      </c>
      <c r="BS3" s="27">
        <f>IF(SUM(B3,D3,F3,H3,J3,L3,N3,P3,R3,T3,V3,X3,Z3,AB3,AD3,AF3,AH3,AJ3,AL3,AN3,AP3,AR3,AT3,AV3,AX3,AZ3,BB3,BD3,BF3,BH3)&gt;0,AVERAGE(B3,D3,F3,H3,J3,L3,N3,P3,R3,T3,V3,X3,Z3,AB3,AD3,AF3,AH3,AJ3,AL3,AN3,AP3,AR3,AT3,AV3,AX3,AZ3,BB3,BD3,BF3,BH3),"?")</f>
        <v>198.6</v>
      </c>
      <c r="BT3" s="28">
        <f>IF(SUM(C3,E3,G3,I3,K3,M3,O3,Q3,S3,U3,W3,Y3,AA3,AC3,AE3,AG3,AI3,AK3,AM3,AO3,AQ3,AS3,AU3,AW3,AY3,BA3,BC3,BE3,BG3,BI3)&gt;0,AVERAGE(C3,E3,G3,I3,K3,M3,O3,Q3,S3,U3,W3,Y3,AA3,AC3,AE3,AG3,AI3,AK3,AM3,AO3,AQ3,AS3,AU3,AW3,AY3,BA3,BC3,BE3,BG3,BI3),"?")</f>
        <v>458.12300111298862</v>
      </c>
      <c r="BU3" s="22">
        <f>IF(COUNT(B3,D3,F3,H3,J3,L3,N3,P3,R3,T3,V3,X3,Z3,AB3,AD3,AF3,AH3,AJ3,AL3,AN3,AP3,AR3,AT3,AV3,AX3,AZ3,BB3,BD3,BF3,BH3)&gt;1,STDEV(B3,D3,F3,H3,J3,L3,N3,P3,R3,T3,V3,X3,Z3,AB3,AD3,AF3,AH3,AJ3,AL3,AN3,AP3,AR3,AT3,AV3,AX3,AZ3,BB3,BD3,BF3,BH3),"?")</f>
        <v>34.666987178005577</v>
      </c>
      <c r="BV3" s="29">
        <f>IF(COUNT(C3,E3,G3,I3,K3,M3,O3,Q3,S3,U3,W3,Y3,AA3,AC3,AE3,AG3,AI3,AK3,AM3,AO3,AQ3,AS3,AU3,AW3,AY3,BA3,BC3,BE3,BG3,BI3)&gt;1,STDEV(C3,E3,G3,I3,K3,M3,O3,Q3,S3,U3,W3,Y3,AA3,AC3,AE3,AG3,AI3,AK3,AM3,AO3,AQ3,AS3,AU3,AW3,AY3,BA3,BC3,BE3,BG3,BI3),"?")</f>
        <v>27.082992248703544</v>
      </c>
    </row>
    <row r="4" spans="1:74" ht="16.5" customHeight="1" x14ac:dyDescent="0.2">
      <c r="A4" s="13" t="s">
        <v>28</v>
      </c>
      <c r="B4" s="14">
        <v>37.700000000000003</v>
      </c>
      <c r="C4" s="2" t="s">
        <v>3</v>
      </c>
      <c r="D4" s="14">
        <v>44.7</v>
      </c>
      <c r="E4" s="2" t="s">
        <v>3</v>
      </c>
      <c r="F4" s="14">
        <v>42.4</v>
      </c>
      <c r="G4" s="2" t="s">
        <v>3</v>
      </c>
      <c r="H4" s="14">
        <v>52.3</v>
      </c>
      <c r="I4" s="2" t="s">
        <v>3</v>
      </c>
      <c r="J4" s="14">
        <v>38.9</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5</v>
      </c>
      <c r="BM4" s="31">
        <f t="shared" ref="BM4:BM37" si="17">IF(SUM(B4,D4,F4,H4,J4,L4,N4,P4,R4,T4,V4,X4,Z4,AB4,AD4,AF4,AH4,AJ4,AL4,AN4,AP4,AR4,AT4,AV4,AX4,AZ4,BB4,BD4,BF4,BH4)&gt;0,MIN(B4,D4,F4,H4,J4,L4,N4,P4,R4,T4,V4,X4,Z4,AB4,AD4,AF4,AH4,AJ4,AL4,AN4,AP4,AR4,AT4,AV4,AX4,AZ4,BB4,BD4,BF4,BH4),"")</f>
        <v>37.700000000000003</v>
      </c>
      <c r="BN4" s="32" t="str">
        <f t="shared" ref="BN4:BN37" si="18">IF(COUNT(BM4)&gt;0,"–","?")</f>
        <v>–</v>
      </c>
      <c r="BO4" s="33">
        <f t="shared" ref="BO4:BO37" si="19">IF(SUM(B4,D4,F4,H4,J4,L4,N4,P4,R4,T4,V4,X4,Z4,AB4,AD4,AF4,AH4,AJ4,AL4,AN4,AP4,AR4,AT4,AV4,AX4,AZ4,BB4,BD4,BF4,BH4)&gt;0,MAX(B4,D4,F4,H4,J4,L4,N4,P4,R4,T4,V4,X4,Z4,AB4,AD4,AF4,AH4,AJ4,AL4,AN4,AP4,AR4,AT4,AV4,AX4,AZ4,BB4,BD4,BF4,BH4),"")</f>
        <v>52.3</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T37" si="22">IF(SUM(B4,D4,F4,H4,J4,L4,N4,P4,R4,T4,V4,X4,Z4,AB4,AD4,AF4,AH4,AJ4,AL4,AN4,AP4,AR4,AT4,AV4,AX4,AZ4,BB4,BD4,BF4,BH4)&gt;0,AVERAGE(B4,D4,F4,H4,J4,L4,N4,P4,R4,T4,V4,X4,Z4,AB4,AD4,AF4,AH4,AJ4,AL4,AN4,AP4,AR4,AT4,AV4,AX4,AZ4,BB4,BD4,BF4,BH4),"?")</f>
        <v>43.2</v>
      </c>
      <c r="BT4" s="38" t="s">
        <v>3</v>
      </c>
      <c r="BU4" s="32">
        <f t="shared" ref="BU4:BV37" si="23">IF(COUNT(B4,D4,F4,H4,J4,L4,N4,P4,R4,T4,V4,X4,Z4,AB4,AD4,AF4,AH4,AJ4,AL4,AN4,AP4,AR4,AT4,AV4,AX4,AZ4,BB4,BD4,BF4,BH4)&gt;1,STDEV(B4,D4,F4,H4,J4,L4,N4,P4,R4,T4,V4,X4,Z4,AB4,AD4,AF4,AH4,AJ4,AL4,AN4,AP4,AR4,AT4,AV4,AX4,AZ4,BB4,BD4,BF4,BH4),"?")</f>
        <v>5.7974132162542302</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11.9</v>
      </c>
      <c r="C6" s="4">
        <f>IF(AND((B6&gt;0),(B$4&gt;0)),(B6/B$4*100),"")</f>
        <v>31.564986737400531</v>
      </c>
      <c r="D6" s="18">
        <v>12.6</v>
      </c>
      <c r="E6" s="4">
        <f>IF(AND((D6&gt;0),(D$4&gt;0)),(D6/D$4*100),"")</f>
        <v>28.187919463087248</v>
      </c>
      <c r="F6" s="18">
        <v>12</v>
      </c>
      <c r="G6" s="4">
        <f>IF(AND((F6&gt;0),(F$4&gt;0)),(F6/F$4*100),"")</f>
        <v>28.30188679245283</v>
      </c>
      <c r="H6" s="18">
        <v>15.6</v>
      </c>
      <c r="I6" s="4">
        <f>IF(AND((H6&gt;0),(H$4&gt;0)),(H6/H$4*100),"")</f>
        <v>29.827915869980881</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4</v>
      </c>
      <c r="BM6" s="31">
        <f t="shared" si="17"/>
        <v>11.9</v>
      </c>
      <c r="BN6" s="32" t="str">
        <f t="shared" si="18"/>
        <v>–</v>
      </c>
      <c r="BO6" s="33">
        <f t="shared" si="19"/>
        <v>15.6</v>
      </c>
      <c r="BP6" s="34">
        <f t="shared" si="20"/>
        <v>28.187919463087248</v>
      </c>
      <c r="BQ6" s="35" t="str">
        <f t="shared" ref="BQ6:BQ36" si="40">IF(COUNT(BP6)&gt;0,"–","?")</f>
        <v>–</v>
      </c>
      <c r="BR6" s="36">
        <f t="shared" si="21"/>
        <v>31.564986737400531</v>
      </c>
      <c r="BS6" s="37">
        <f t="shared" si="22"/>
        <v>13.025</v>
      </c>
      <c r="BT6" s="38">
        <f t="shared" si="22"/>
        <v>29.470677215730372</v>
      </c>
      <c r="BU6" s="32">
        <f t="shared" si="23"/>
        <v>1.7442763542512352</v>
      </c>
      <c r="BV6" s="39">
        <f t="shared" si="23"/>
        <v>1.5838024218275397</v>
      </c>
    </row>
    <row r="7" spans="1:74" ht="16.5" customHeight="1" x14ac:dyDescent="0.2">
      <c r="A7" s="10" t="s">
        <v>21</v>
      </c>
      <c r="B7" s="19">
        <v>6.2</v>
      </c>
      <c r="C7" s="4">
        <f>IF(AND((B7&gt;0),(B$4&gt;0)),(B7/B$4*100),"")</f>
        <v>16.445623342175065</v>
      </c>
      <c r="D7" s="19">
        <v>7</v>
      </c>
      <c r="E7" s="4">
        <f>IF(AND((D7&gt;0),(D$4&gt;0)),(D7/D$4*100),"")</f>
        <v>15.659955257270692</v>
      </c>
      <c r="F7" s="19">
        <v>8.1999999999999993</v>
      </c>
      <c r="G7" s="4">
        <f>IF(AND((F7&gt;0),(F$4&gt;0)),(F7/F$4*100),"")</f>
        <v>19.339622641509433</v>
      </c>
      <c r="H7" s="19">
        <v>8.3000000000000007</v>
      </c>
      <c r="I7" s="4">
        <f>IF(AND((H7&gt;0),(H$4&gt;0)),(H7/H$4*100),"")</f>
        <v>15.869980879541112</v>
      </c>
      <c r="J7" s="19">
        <v>7.6</v>
      </c>
      <c r="K7" s="4">
        <f>IF(AND((J7&gt;0),(J$4&gt;0)),(J7/J$4*100),"")</f>
        <v>19.537275064267352</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6.2</v>
      </c>
      <c r="BN7" s="32" t="str">
        <f t="shared" si="18"/>
        <v>–</v>
      </c>
      <c r="BO7" s="33">
        <f t="shared" si="19"/>
        <v>8.3000000000000007</v>
      </c>
      <c r="BP7" s="34">
        <f t="shared" si="20"/>
        <v>15.659955257270692</v>
      </c>
      <c r="BQ7" s="35" t="str">
        <f t="shared" si="40"/>
        <v>–</v>
      </c>
      <c r="BR7" s="36">
        <f t="shared" si="21"/>
        <v>19.537275064267352</v>
      </c>
      <c r="BS7" s="37">
        <f t="shared" si="22"/>
        <v>7.4599999999999991</v>
      </c>
      <c r="BT7" s="38">
        <f t="shared" si="22"/>
        <v>17.370491436952729</v>
      </c>
      <c r="BU7" s="32">
        <f t="shared" si="23"/>
        <v>0.87635609200828235</v>
      </c>
      <c r="BV7" s="39">
        <f t="shared" si="23"/>
        <v>1.9108424801641981</v>
      </c>
    </row>
    <row r="8" spans="1:74" ht="16.5" customHeight="1" x14ac:dyDescent="0.2">
      <c r="A8" s="10" t="s">
        <v>22</v>
      </c>
      <c r="B8" s="19">
        <v>14.1</v>
      </c>
      <c r="C8" s="4">
        <f>IF(AND((B8&gt;0),(B$4&gt;0)),(B8/B$4*100),"")</f>
        <v>37.400530503978771</v>
      </c>
      <c r="D8" s="19">
        <v>14.9</v>
      </c>
      <c r="E8" s="4">
        <f>IF(AND((D8&gt;0),(D$4&gt;0)),(D8/D$4*100),"")</f>
        <v>33.333333333333329</v>
      </c>
      <c r="F8" s="19">
        <v>16.3</v>
      </c>
      <c r="G8" s="4">
        <f>IF(AND((F8&gt;0),(F$4&gt;0)),(F8/F$4*100),"")</f>
        <v>38.443396226415096</v>
      </c>
      <c r="H8" s="19">
        <v>18.7</v>
      </c>
      <c r="I8" s="4">
        <f>IF(AND((H8&gt;0),(H$4&gt;0)),(H8/H$4*100),"")</f>
        <v>35.755258126195031</v>
      </c>
      <c r="J8" s="19">
        <v>11.1</v>
      </c>
      <c r="K8" s="4">
        <f>IF(AND((J8&gt;0),(J$4&gt;0)),(J8/J$4*100),"")</f>
        <v>28.534704370179949</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11.1</v>
      </c>
      <c r="BN8" s="32" t="str">
        <f t="shared" si="18"/>
        <v>–</v>
      </c>
      <c r="BO8" s="33">
        <f t="shared" si="19"/>
        <v>18.7</v>
      </c>
      <c r="BP8" s="34">
        <f t="shared" si="20"/>
        <v>28.534704370179949</v>
      </c>
      <c r="BQ8" s="35" t="str">
        <f t="shared" si="40"/>
        <v>–</v>
      </c>
      <c r="BR8" s="36">
        <f t="shared" si="21"/>
        <v>38.443396226415096</v>
      </c>
      <c r="BS8" s="37">
        <f t="shared" si="22"/>
        <v>15.02</v>
      </c>
      <c r="BT8" s="38">
        <f t="shared" si="22"/>
        <v>34.693444512020434</v>
      </c>
      <c r="BU8" s="32">
        <f t="shared" si="23"/>
        <v>2.8021420377989465</v>
      </c>
      <c r="BV8" s="39">
        <f t="shared" si="23"/>
        <v>3.9464504029729595</v>
      </c>
    </row>
    <row r="9" spans="1:74" ht="16.5" customHeight="1" x14ac:dyDescent="0.2">
      <c r="A9" s="10" t="s">
        <v>24</v>
      </c>
      <c r="B9" s="19">
        <v>4.9000000000000004</v>
      </c>
      <c r="C9" s="4">
        <f>IF(AND((B9&gt;0),(B$4&gt;0)),(B9/B$4*100),"")</f>
        <v>12.9973474801061</v>
      </c>
      <c r="D9" s="19">
        <v>5.5</v>
      </c>
      <c r="E9" s="4">
        <f>IF(AND((D9&gt;0),(D$4&gt;0)),(D9/D$4*100),"")</f>
        <v>12.304250559284116</v>
      </c>
      <c r="F9" s="19">
        <v>5.0999999999999996</v>
      </c>
      <c r="G9" s="4">
        <f>IF(AND((F9&gt;0),(F$4&gt;0)),(F9/F$4*100),"")</f>
        <v>12.028301886792454</v>
      </c>
      <c r="H9" s="19">
        <v>5.4</v>
      </c>
      <c r="I9" s="4">
        <f>IF(AND((H9&gt;0),(H$4&gt;0)),(H9/H$4*100),"")</f>
        <v>10.325047801147228</v>
      </c>
      <c r="J9" s="19">
        <v>5.5</v>
      </c>
      <c r="K9" s="4">
        <f>IF(AND((J9&gt;0),(J$4&gt;0)),(J9/J$4*100),"")</f>
        <v>14.138817480719796</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4.9000000000000004</v>
      </c>
      <c r="BN9" s="32" t="str">
        <f t="shared" si="18"/>
        <v>–</v>
      </c>
      <c r="BO9" s="33">
        <f t="shared" si="19"/>
        <v>5.5</v>
      </c>
      <c r="BP9" s="34">
        <f t="shared" si="20"/>
        <v>10.325047801147228</v>
      </c>
      <c r="BQ9" s="35" t="str">
        <f t="shared" si="40"/>
        <v>–</v>
      </c>
      <c r="BR9" s="36">
        <f t="shared" si="21"/>
        <v>14.138817480719796</v>
      </c>
      <c r="BS9" s="37">
        <f t="shared" si="22"/>
        <v>5.2799999999999994</v>
      </c>
      <c r="BT9" s="38">
        <f t="shared" si="22"/>
        <v>12.358753041609939</v>
      </c>
      <c r="BU9" s="32">
        <f t="shared" si="23"/>
        <v>0.26832815729997478</v>
      </c>
      <c r="BV9" s="39">
        <f t="shared" si="23"/>
        <v>1.3986205485805565</v>
      </c>
    </row>
    <row r="10" spans="1:74" ht="16.5" customHeight="1" x14ac:dyDescent="0.2">
      <c r="A10" s="10" t="s">
        <v>23</v>
      </c>
      <c r="B10" s="19">
        <v>26.1</v>
      </c>
      <c r="C10" s="4">
        <f>IF(AND((B10&gt;0),(B$4&gt;0)),(B10/B$4*100),"")</f>
        <v>69.230769230769226</v>
      </c>
      <c r="D10" s="19">
        <v>31.1</v>
      </c>
      <c r="E10" s="4">
        <f>IF(AND((D10&gt;0),(D$4&gt;0)),(D10/D$4*100),"")</f>
        <v>69.574944071588362</v>
      </c>
      <c r="F10" s="19">
        <v>36.4</v>
      </c>
      <c r="G10" s="4">
        <f>IF(AND((F10&gt;0),(F$4&gt;0)),(F10/F$4*100),"")</f>
        <v>85.84905660377359</v>
      </c>
      <c r="H10" s="19">
        <v>45.6</v>
      </c>
      <c r="I10" s="4">
        <f>IF(AND((H10&gt;0),(H$4&gt;0)),(H10/H$4*100),"")</f>
        <v>87.18929254302104</v>
      </c>
      <c r="J10" s="19">
        <v>34.700000000000003</v>
      </c>
      <c r="K10" s="4">
        <f>IF(AND((J10&gt;0),(J$4&gt;0)),(J10/J$4*100),"")</f>
        <v>89.203084832904906</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26.1</v>
      </c>
      <c r="BN10" s="32" t="str">
        <f t="shared" si="18"/>
        <v>–</v>
      </c>
      <c r="BO10" s="33">
        <f t="shared" si="19"/>
        <v>45.6</v>
      </c>
      <c r="BP10" s="34">
        <f t="shared" si="20"/>
        <v>69.230769230769226</v>
      </c>
      <c r="BQ10" s="35" t="str">
        <f t="shared" si="40"/>
        <v>–</v>
      </c>
      <c r="BR10" s="36">
        <f t="shared" si="21"/>
        <v>89.203084832904906</v>
      </c>
      <c r="BS10" s="37">
        <f t="shared" si="22"/>
        <v>34.779999999999994</v>
      </c>
      <c r="BT10" s="38">
        <f t="shared" si="22"/>
        <v>80.209429456411414</v>
      </c>
      <c r="BU10" s="32">
        <f t="shared" si="23"/>
        <v>7.2212879737620481</v>
      </c>
      <c r="BV10" s="39">
        <f t="shared" si="23"/>
        <v>9.9377182976064251</v>
      </c>
    </row>
    <row r="11" spans="1:74" ht="16.5" customHeight="1" x14ac:dyDescent="0.2">
      <c r="A11" s="10" t="s">
        <v>44</v>
      </c>
      <c r="B11" s="68">
        <f>IF(AND((B10&gt;0),(B3&gt;0)),(B10/B3),"")</f>
        <v>0.16111111111111112</v>
      </c>
      <c r="C11" s="4" t="s">
        <v>3</v>
      </c>
      <c r="D11" s="68">
        <f>IF(AND((D10&gt;0),(D3&gt;0)),(D10/D3),"")</f>
        <v>0.14266055045871559</v>
      </c>
      <c r="E11" s="4" t="s">
        <v>3</v>
      </c>
      <c r="F11" s="68">
        <f>IF(AND((F10&gt;0),(F3&gt;0)),(F10/F3),"")</f>
        <v>0.19999999999999998</v>
      </c>
      <c r="G11" s="4" t="s">
        <v>3</v>
      </c>
      <c r="H11" s="68">
        <f>IF(AND((H10&gt;0),(H3&gt;0)),(H10/H3),"")</f>
        <v>0.18313253012048195</v>
      </c>
      <c r="I11" s="4" t="s">
        <v>3</v>
      </c>
      <c r="J11" s="68">
        <f>IF(AND((J10&gt;0),(J3&gt;0)),(J10/J3),"")</f>
        <v>0.19065934065934068</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5</v>
      </c>
      <c r="BM11" s="40">
        <f t="shared" si="17"/>
        <v>0.14266055045871559</v>
      </c>
      <c r="BN11" s="22" t="str">
        <f t="shared" si="18"/>
        <v>–</v>
      </c>
      <c r="BO11" s="41">
        <f t="shared" si="19"/>
        <v>0.19999999999999998</v>
      </c>
      <c r="BP11" s="24" t="str">
        <f t="shared" si="20"/>
        <v/>
      </c>
      <c r="BQ11" s="6" t="s">
        <v>3</v>
      </c>
      <c r="BR11" s="26" t="str">
        <f t="shared" si="21"/>
        <v/>
      </c>
      <c r="BS11" s="42">
        <f t="shared" si="22"/>
        <v>0.17551270646992984</v>
      </c>
      <c r="BT11" s="28" t="s">
        <v>3</v>
      </c>
      <c r="BU11" s="43">
        <f t="shared" si="23"/>
        <v>2.3311906226355213E-2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73</v>
      </c>
      <c r="B13" s="19">
        <v>18</v>
      </c>
      <c r="C13" s="4">
        <f t="shared" ref="C13:C20" si="57">IF(AND((B13&gt;0),(B$4&gt;0)),(B13/B$4*100),"")</f>
        <v>47.745358090185675</v>
      </c>
      <c r="D13" s="19">
        <v>18.3</v>
      </c>
      <c r="E13" s="4">
        <f t="shared" ref="E13:E20" si="58">IF(AND((D13&gt;0),(D$4&gt;0)),(D13/D$4*100),"")</f>
        <v>40.939597315436238</v>
      </c>
      <c r="F13" s="19">
        <v>17.100000000000001</v>
      </c>
      <c r="G13" s="4">
        <f t="shared" ref="G13:G20" si="59">IF(AND((F13&gt;0),(F$4&gt;0)),(F13/F$4*100),"")</f>
        <v>40.330188679245289</v>
      </c>
      <c r="H13" s="19">
        <v>20.399999999999999</v>
      </c>
      <c r="I13" s="4">
        <f t="shared" ref="I13:I20" si="60">IF(AND((H13&gt;0),(H$4&gt;0)),(H13/H$4*100),"")</f>
        <v>39.005736137667299</v>
      </c>
      <c r="J13" s="19">
        <v>13.1</v>
      </c>
      <c r="K13" s="4">
        <f t="shared" ref="K13:K20" si="61">IF(AND((J13&gt;0),(J$4&gt;0)),(J13/J$4*100),"")</f>
        <v>33.676092544987149</v>
      </c>
      <c r="L13" s="19"/>
      <c r="M13" s="4" t="str">
        <f t="shared" ref="M13:M20" si="62">IF(AND((L13&gt;0),(L$4&gt;0)),(L13/L$4*100),"")</f>
        <v/>
      </c>
      <c r="N13" s="19"/>
      <c r="O13" s="4" t="str">
        <f t="shared" ref="O13:O20" si="63">IF(AND((N13&gt;0),(N$4&gt;0)),(N13/N$4*100),"")</f>
        <v/>
      </c>
      <c r="P13" s="19"/>
      <c r="Q13" s="4" t="str">
        <f t="shared" ref="Q13:Q20" si="64">IF(AND((P13&gt;0),(P$4&gt;0)),(P13/P$4*100),"")</f>
        <v/>
      </c>
      <c r="R13" s="19"/>
      <c r="S13" s="4" t="str">
        <f t="shared" ref="S13:S20" si="65">IF(AND((R13&gt;0),(R$4&gt;0)),(R13/R$4*100),"")</f>
        <v/>
      </c>
      <c r="T13" s="19"/>
      <c r="U13" s="4" t="str">
        <f t="shared" ref="U13:U20" si="66">IF(AND((T13&gt;0),(T$4&gt;0)),(T13/T$4*100),"")</f>
        <v/>
      </c>
      <c r="V13" s="19"/>
      <c r="W13" s="4" t="str">
        <f t="shared" ref="W13:W20" si="67">IF(AND((V13&gt;0),(V$4&gt;0)),(V13/V$4*100),"")</f>
        <v/>
      </c>
      <c r="X13" s="19"/>
      <c r="Y13" s="4" t="str">
        <f t="shared" ref="Y13:Y20" si="68">IF(AND((X13&gt;0),(X$4&gt;0)),(X13/X$4*100),"")</f>
        <v/>
      </c>
      <c r="Z13" s="19"/>
      <c r="AA13" s="4" t="str">
        <f t="shared" ref="AA13:AA20" si="69">IF(AND((Z13&gt;0),(Z$4&gt;0)),(Z13/Z$4*100),"")</f>
        <v/>
      </c>
      <c r="AB13" s="19"/>
      <c r="AC13" s="4" t="str">
        <f t="shared" ref="AC13:AC20" si="70">IF(AND((AB13&gt;0),(AB$4&gt;0)),(AB13/AB$4*100),"")</f>
        <v/>
      </c>
      <c r="AD13" s="19"/>
      <c r="AE13" s="4" t="str">
        <f t="shared" ref="AE13:AE20" si="71">IF(AND((AD13&gt;0),(AD$4&gt;0)),(AD13/AD$4*100),"")</f>
        <v/>
      </c>
      <c r="AF13" s="19"/>
      <c r="AG13" s="4" t="str">
        <f t="shared" ref="AG13:AG20" si="72">IF(AND((AF13&gt;0),(AF$4&gt;0)),(AF13/AF$4*100),"")</f>
        <v/>
      </c>
      <c r="AH13" s="19"/>
      <c r="AI13" s="4" t="str">
        <f t="shared" ref="AI13:AI20" si="73">IF(AND((AH13&gt;0),(AH$4&gt;0)),(AH13/AH$4*100),"")</f>
        <v/>
      </c>
      <c r="AJ13" s="19"/>
      <c r="AK13" s="4" t="str">
        <f t="shared" ref="AK13:AK20" si="74">IF(AND((AJ13&gt;0),(AJ$4&gt;0)),(AJ13/AJ$4*100),"")</f>
        <v/>
      </c>
      <c r="AL13" s="19"/>
      <c r="AM13" s="4" t="str">
        <f t="shared" ref="AM13:AM20" si="75">IF(AND((AL13&gt;0),(AL$4&gt;0)),(AL13/AL$4*100),"")</f>
        <v/>
      </c>
      <c r="AN13" s="19"/>
      <c r="AO13" s="4" t="str">
        <f t="shared" ref="AO13:AO20" si="76">IF(AND((AN13&gt;0),(AN$4&gt;0)),(AN13/AN$4*100),"")</f>
        <v/>
      </c>
      <c r="AP13" s="19"/>
      <c r="AQ13" s="4" t="str">
        <f t="shared" ref="AQ13:AQ20" si="77">IF(AND((AP13&gt;0),(AP$4&gt;0)),(AP13/AP$4*100),"")</f>
        <v/>
      </c>
      <c r="AR13" s="19"/>
      <c r="AS13" s="4" t="str">
        <f t="shared" ref="AS13:AS20" si="78">IF(AND((AR13&gt;0),(AR$4&gt;0)),(AR13/AR$4*100),"")</f>
        <v/>
      </c>
      <c r="AT13" s="19"/>
      <c r="AU13" s="4" t="str">
        <f t="shared" ref="AU13:AU20" si="79">IF(AND((AT13&gt;0),(AT$4&gt;0)),(AT13/AT$4*100),"")</f>
        <v/>
      </c>
      <c r="AV13" s="19"/>
      <c r="AW13" s="4" t="str">
        <f t="shared" ref="AW13:AW20" si="80">IF(AND((AV13&gt;0),(AV$4&gt;0)),(AV13/AV$4*100),"")</f>
        <v/>
      </c>
      <c r="AX13" s="19"/>
      <c r="AY13" s="4" t="str">
        <f t="shared" ref="AY13:AY20" si="81">IF(AND((AX13&gt;0),(AX$4&gt;0)),(AX13/AX$4*100),"")</f>
        <v/>
      </c>
      <c r="AZ13" s="19"/>
      <c r="BA13" s="4" t="str">
        <f t="shared" ref="BA13:BA20" si="82">IF(AND((AZ13&gt;0),(AZ$4&gt;0)),(AZ13/AZ$4*100),"")</f>
        <v/>
      </c>
      <c r="BB13" s="19"/>
      <c r="BC13" s="4" t="str">
        <f t="shared" ref="BC13:BC20" si="83">IF(AND((BB13&gt;0),(BB$4&gt;0)),(BB13/BB$4*100),"")</f>
        <v/>
      </c>
      <c r="BD13" s="19"/>
      <c r="BE13" s="4" t="str">
        <f t="shared" ref="BE13:BE20" si="84">IF(AND((BD13&gt;0),(BD$4&gt;0)),(BD13/BD$4*100),"")</f>
        <v/>
      </c>
      <c r="BF13" s="19"/>
      <c r="BG13" s="4" t="str">
        <f t="shared" ref="BG13:BG20" si="85">IF(AND((BF13&gt;0),(BF$4&gt;0)),(BF13/BF$4*100),"")</f>
        <v/>
      </c>
      <c r="BH13" s="19"/>
      <c r="BI13" s="4" t="str">
        <f t="shared" ref="BI13:BI20" si="86">IF(AND((BH13&gt;0),(BH$4&gt;0)),(BH13/BH$4*100),"")</f>
        <v/>
      </c>
      <c r="BK13" s="57" t="s">
        <v>32</v>
      </c>
      <c r="BL13" s="30">
        <f t="shared" si="16"/>
        <v>5</v>
      </c>
      <c r="BM13" s="31">
        <f t="shared" si="17"/>
        <v>13.1</v>
      </c>
      <c r="BN13" s="32" t="str">
        <f t="shared" si="18"/>
        <v>–</v>
      </c>
      <c r="BO13" s="33">
        <f t="shared" si="19"/>
        <v>20.399999999999999</v>
      </c>
      <c r="BP13" s="34">
        <f t="shared" si="20"/>
        <v>33.676092544987149</v>
      </c>
      <c r="BQ13" s="35" t="str">
        <f t="shared" si="40"/>
        <v>–</v>
      </c>
      <c r="BR13" s="36">
        <f t="shared" si="21"/>
        <v>47.745358090185675</v>
      </c>
      <c r="BS13" s="37">
        <f t="shared" si="22"/>
        <v>17.38</v>
      </c>
      <c r="BT13" s="38">
        <f t="shared" si="22"/>
        <v>40.339394553504327</v>
      </c>
      <c r="BU13" s="32">
        <f t="shared" si="23"/>
        <v>2.680858071588287</v>
      </c>
      <c r="BV13" s="39">
        <f t="shared" si="23"/>
        <v>5.0345521756420846</v>
      </c>
    </row>
    <row r="14" spans="1:74" ht="16.5" customHeight="1" x14ac:dyDescent="0.2">
      <c r="A14" s="10" t="s">
        <v>76</v>
      </c>
      <c r="B14" s="19">
        <v>18.899999999999999</v>
      </c>
      <c r="C14" s="4">
        <f t="shared" si="57"/>
        <v>50.132625994694955</v>
      </c>
      <c r="D14" s="19">
        <v>23</v>
      </c>
      <c r="E14" s="4">
        <f t="shared" si="58"/>
        <v>51.454138702460853</v>
      </c>
      <c r="F14" s="19">
        <v>18.2</v>
      </c>
      <c r="G14" s="4">
        <f t="shared" si="59"/>
        <v>42.924528301886795</v>
      </c>
      <c r="H14" s="19">
        <v>21.2</v>
      </c>
      <c r="I14" s="4">
        <f t="shared" si="60"/>
        <v>40.535372848948377</v>
      </c>
      <c r="J14" s="19">
        <v>18</v>
      </c>
      <c r="K14" s="4">
        <f t="shared" si="61"/>
        <v>46.272493573264782</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35</v>
      </c>
      <c r="BL14" s="30">
        <f t="shared" si="16"/>
        <v>5</v>
      </c>
      <c r="BM14" s="31">
        <f t="shared" si="17"/>
        <v>18</v>
      </c>
      <c r="BN14" s="32" t="str">
        <f t="shared" si="18"/>
        <v>–</v>
      </c>
      <c r="BO14" s="33">
        <f t="shared" si="19"/>
        <v>23</v>
      </c>
      <c r="BP14" s="34">
        <f t="shared" si="20"/>
        <v>40.535372848948377</v>
      </c>
      <c r="BQ14" s="35" t="str">
        <f t="shared" si="40"/>
        <v>–</v>
      </c>
      <c r="BR14" s="36">
        <f t="shared" si="21"/>
        <v>51.454138702460853</v>
      </c>
      <c r="BS14" s="37">
        <f t="shared" si="22"/>
        <v>19.86</v>
      </c>
      <c r="BT14" s="38">
        <f t="shared" si="22"/>
        <v>46.263831884251161</v>
      </c>
      <c r="BU14" s="32">
        <f t="shared" si="23"/>
        <v>2.1674870241826136</v>
      </c>
      <c r="BV14" s="39">
        <f t="shared" si="23"/>
        <v>4.6333875052532774</v>
      </c>
    </row>
    <row r="15" spans="1:74" ht="16.5" customHeight="1" x14ac:dyDescent="0.2">
      <c r="A15" s="10" t="s">
        <v>80</v>
      </c>
      <c r="B15" s="19">
        <v>17.399999999999999</v>
      </c>
      <c r="C15" s="4">
        <f t="shared" si="57"/>
        <v>46.153846153846146</v>
      </c>
      <c r="D15" s="19">
        <v>16.600000000000001</v>
      </c>
      <c r="E15" s="4">
        <f t="shared" si="58"/>
        <v>37.136465324384787</v>
      </c>
      <c r="F15" s="19">
        <v>14.9</v>
      </c>
      <c r="G15" s="4">
        <f t="shared" si="59"/>
        <v>35.141509433962263</v>
      </c>
      <c r="H15" s="19">
        <v>22.8</v>
      </c>
      <c r="I15" s="4">
        <f t="shared" si="60"/>
        <v>43.59464627151052</v>
      </c>
      <c r="J15" s="19">
        <v>9.1</v>
      </c>
      <c r="K15" s="4">
        <f t="shared" si="61"/>
        <v>23.393316195372751</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37</v>
      </c>
      <c r="BL15" s="30">
        <f t="shared" si="16"/>
        <v>5</v>
      </c>
      <c r="BM15" s="31">
        <f t="shared" si="17"/>
        <v>9.1</v>
      </c>
      <c r="BN15" s="32" t="str">
        <f t="shared" si="18"/>
        <v>–</v>
      </c>
      <c r="BO15" s="33">
        <f t="shared" si="19"/>
        <v>22.8</v>
      </c>
      <c r="BP15" s="34">
        <f t="shared" si="20"/>
        <v>23.393316195372751</v>
      </c>
      <c r="BQ15" s="35" t="str">
        <f t="shared" si="40"/>
        <v>–</v>
      </c>
      <c r="BR15" s="36">
        <f t="shared" si="21"/>
        <v>46.153846153846146</v>
      </c>
      <c r="BS15" s="37">
        <f t="shared" si="22"/>
        <v>16.16</v>
      </c>
      <c r="BT15" s="38">
        <f t="shared" si="22"/>
        <v>37.083956675815294</v>
      </c>
      <c r="BU15" s="32">
        <f t="shared" si="23"/>
        <v>4.9308214325809896</v>
      </c>
      <c r="BV15" s="39">
        <f t="shared" si="23"/>
        <v>8.8862459644874274</v>
      </c>
    </row>
    <row r="16" spans="1:74" ht="16.5" customHeight="1" x14ac:dyDescent="0.2">
      <c r="A16" s="10" t="s">
        <v>77</v>
      </c>
      <c r="B16" s="19">
        <v>17.600000000000001</v>
      </c>
      <c r="C16" s="4">
        <f t="shared" si="57"/>
        <v>46.684350132625994</v>
      </c>
      <c r="D16" s="19">
        <v>19.7</v>
      </c>
      <c r="E16" s="4">
        <f t="shared" si="58"/>
        <v>44.071588366890374</v>
      </c>
      <c r="F16" s="19">
        <v>21.3</v>
      </c>
      <c r="G16" s="4">
        <f t="shared" si="59"/>
        <v>50.235849056603776</v>
      </c>
      <c r="H16" s="19">
        <v>24.6</v>
      </c>
      <c r="I16" s="4">
        <f t="shared" si="60"/>
        <v>47.036328871892927</v>
      </c>
      <c r="J16" s="19">
        <v>18.600000000000001</v>
      </c>
      <c r="K16" s="4">
        <f t="shared" si="61"/>
        <v>47.814910025706951</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38</v>
      </c>
      <c r="BL16" s="30">
        <f t="shared" si="16"/>
        <v>5</v>
      </c>
      <c r="BM16" s="31">
        <f t="shared" si="17"/>
        <v>17.600000000000001</v>
      </c>
      <c r="BN16" s="32" t="str">
        <f t="shared" si="18"/>
        <v>–</v>
      </c>
      <c r="BO16" s="33">
        <f t="shared" si="19"/>
        <v>24.6</v>
      </c>
      <c r="BP16" s="34">
        <f t="shared" si="20"/>
        <v>44.071588366890374</v>
      </c>
      <c r="BQ16" s="35" t="str">
        <f t="shared" si="40"/>
        <v>–</v>
      </c>
      <c r="BR16" s="36">
        <f t="shared" si="21"/>
        <v>50.235849056603776</v>
      </c>
      <c r="BS16" s="37">
        <f t="shared" si="22"/>
        <v>20.359999999999996</v>
      </c>
      <c r="BT16" s="38">
        <f t="shared" si="22"/>
        <v>47.168605290743997</v>
      </c>
      <c r="BU16" s="32">
        <f t="shared" si="23"/>
        <v>2.7391604553220601</v>
      </c>
      <c r="BV16" s="39">
        <f t="shared" si="23"/>
        <v>2.217499045401425</v>
      </c>
    </row>
    <row r="17" spans="1:74" ht="16.5" customHeight="1" x14ac:dyDescent="0.2">
      <c r="A17" s="10" t="s">
        <v>82</v>
      </c>
      <c r="B17" s="19">
        <v>17</v>
      </c>
      <c r="C17" s="4">
        <f t="shared" si="57"/>
        <v>45.092838196286465</v>
      </c>
      <c r="D17" s="19">
        <v>16.399999999999999</v>
      </c>
      <c r="E17" s="4">
        <f t="shared" si="58"/>
        <v>36.689038031319903</v>
      </c>
      <c r="F17" s="19">
        <v>13.4</v>
      </c>
      <c r="G17" s="4">
        <f t="shared" si="59"/>
        <v>31.603773584905664</v>
      </c>
      <c r="H17" s="19">
        <v>18.3</v>
      </c>
      <c r="I17" s="4">
        <f t="shared" si="60"/>
        <v>34.990439770554502</v>
      </c>
      <c r="J17" s="19">
        <v>10</v>
      </c>
      <c r="K17" s="4">
        <f t="shared" si="61"/>
        <v>25.70694087403599</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40</v>
      </c>
      <c r="BL17" s="30">
        <f t="shared" si="16"/>
        <v>5</v>
      </c>
      <c r="BM17" s="31">
        <f t="shared" si="17"/>
        <v>10</v>
      </c>
      <c r="BN17" s="32" t="str">
        <f t="shared" si="18"/>
        <v>–</v>
      </c>
      <c r="BO17" s="33">
        <f t="shared" si="19"/>
        <v>18.3</v>
      </c>
      <c r="BP17" s="34">
        <f t="shared" si="20"/>
        <v>25.70694087403599</v>
      </c>
      <c r="BQ17" s="35" t="str">
        <f t="shared" si="40"/>
        <v>–</v>
      </c>
      <c r="BR17" s="36">
        <f t="shared" si="21"/>
        <v>45.092838196286465</v>
      </c>
      <c r="BS17" s="37">
        <f t="shared" si="22"/>
        <v>15.02</v>
      </c>
      <c r="BT17" s="38">
        <f t="shared" si="22"/>
        <v>34.816606091420503</v>
      </c>
      <c r="BU17" s="32">
        <f t="shared" si="23"/>
        <v>3.3319663863850777</v>
      </c>
      <c r="BV17" s="39">
        <f t="shared" si="23"/>
        <v>7.1141664810148049</v>
      </c>
    </row>
    <row r="18" spans="1:74" ht="16.5" customHeight="1" x14ac:dyDescent="0.2">
      <c r="A18" s="10" t="s">
        <v>78</v>
      </c>
      <c r="B18" s="19">
        <v>16.100000000000001</v>
      </c>
      <c r="C18" s="4">
        <f t="shared" si="57"/>
        <v>42.705570291777192</v>
      </c>
      <c r="D18" s="19">
        <v>12.2</v>
      </c>
      <c r="E18" s="4">
        <f t="shared" si="58"/>
        <v>27.293064876957491</v>
      </c>
      <c r="F18" s="19">
        <v>13.7</v>
      </c>
      <c r="G18" s="4">
        <f t="shared" si="59"/>
        <v>32.311320754716981</v>
      </c>
      <c r="H18" s="19">
        <v>18.100000000000001</v>
      </c>
      <c r="I18" s="4">
        <f t="shared" si="60"/>
        <v>34.608030592734231</v>
      </c>
      <c r="J18" s="19">
        <v>12.6</v>
      </c>
      <c r="K18" s="4">
        <f t="shared" si="61"/>
        <v>32.390745501285345</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41</v>
      </c>
      <c r="BL18" s="30">
        <f t="shared" si="16"/>
        <v>5</v>
      </c>
      <c r="BM18" s="31">
        <f t="shared" si="17"/>
        <v>12.2</v>
      </c>
      <c r="BN18" s="32" t="str">
        <f t="shared" si="18"/>
        <v>–</v>
      </c>
      <c r="BO18" s="33">
        <f t="shared" si="19"/>
        <v>18.100000000000001</v>
      </c>
      <c r="BP18" s="34">
        <f t="shared" si="20"/>
        <v>27.293064876957491</v>
      </c>
      <c r="BQ18" s="35" t="str">
        <f t="shared" si="40"/>
        <v>–</v>
      </c>
      <c r="BR18" s="36">
        <f t="shared" si="21"/>
        <v>42.705570291777192</v>
      </c>
      <c r="BS18" s="37">
        <f t="shared" si="22"/>
        <v>14.540000000000001</v>
      </c>
      <c r="BT18" s="38">
        <f t="shared" si="22"/>
        <v>33.861746403494251</v>
      </c>
      <c r="BU18" s="32">
        <f t="shared" si="23"/>
        <v>2.5025986494042614</v>
      </c>
      <c r="BV18" s="39">
        <f t="shared" si="23"/>
        <v>5.6232864368139888</v>
      </c>
    </row>
    <row r="19" spans="1:74" ht="16.5" customHeight="1" x14ac:dyDescent="0.2">
      <c r="A19" s="10" t="s">
        <v>5</v>
      </c>
      <c r="B19" s="19">
        <v>1.9</v>
      </c>
      <c r="C19" s="4">
        <f t="shared" si="57"/>
        <v>5.0397877984084873</v>
      </c>
      <c r="D19" s="19"/>
      <c r="E19" s="4" t="str">
        <f t="shared" si="58"/>
        <v/>
      </c>
      <c r="F19" s="19">
        <v>2.2999999999999998</v>
      </c>
      <c r="G19" s="4">
        <f t="shared" si="59"/>
        <v>5.4245283018867916</v>
      </c>
      <c r="H19" s="19">
        <v>2.4</v>
      </c>
      <c r="I19" s="4">
        <f t="shared" si="60"/>
        <v>4.5889101338432123</v>
      </c>
      <c r="J19" s="19">
        <v>2.1</v>
      </c>
      <c r="K19" s="4">
        <f t="shared" si="61"/>
        <v>5.3984575835475583</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5</v>
      </c>
      <c r="BL19" s="30">
        <f t="shared" si="16"/>
        <v>4</v>
      </c>
      <c r="BM19" s="31">
        <f t="shared" si="17"/>
        <v>1.9</v>
      </c>
      <c r="BN19" s="32" t="str">
        <f t="shared" si="18"/>
        <v>–</v>
      </c>
      <c r="BO19" s="33">
        <f t="shared" si="19"/>
        <v>2.4</v>
      </c>
      <c r="BP19" s="34">
        <f t="shared" si="20"/>
        <v>4.5889101338432123</v>
      </c>
      <c r="BQ19" s="35" t="str">
        <f t="shared" si="40"/>
        <v>–</v>
      </c>
      <c r="BR19" s="36">
        <f t="shared" si="21"/>
        <v>5.4245283018867916</v>
      </c>
      <c r="BS19" s="37">
        <f t="shared" si="22"/>
        <v>2.1749999999999998</v>
      </c>
      <c r="BT19" s="38">
        <f t="shared" si="22"/>
        <v>5.1129209544215124</v>
      </c>
      <c r="BU19" s="32">
        <f t="shared" si="23"/>
        <v>0.22173557826083448</v>
      </c>
      <c r="BV19" s="39">
        <f t="shared" si="23"/>
        <v>0.39096722120001365</v>
      </c>
    </row>
    <row r="20" spans="1:74" ht="16.5" customHeight="1" x14ac:dyDescent="0.2">
      <c r="A20" s="10" t="s">
        <v>6</v>
      </c>
      <c r="B20" s="19">
        <v>3.3</v>
      </c>
      <c r="C20" s="4">
        <f t="shared" si="57"/>
        <v>8.753315649867373</v>
      </c>
      <c r="D20" s="19">
        <v>3.8</v>
      </c>
      <c r="E20" s="4">
        <f t="shared" si="58"/>
        <v>8.5011185682326609</v>
      </c>
      <c r="F20" s="19">
        <v>3.1</v>
      </c>
      <c r="G20" s="4">
        <f t="shared" si="59"/>
        <v>7.3113207547169807</v>
      </c>
      <c r="H20" s="19">
        <v>4.7</v>
      </c>
      <c r="I20" s="4">
        <f t="shared" si="60"/>
        <v>8.9866156787762907</v>
      </c>
      <c r="J20" s="19">
        <v>3.3</v>
      </c>
      <c r="K20" s="4">
        <f t="shared" si="61"/>
        <v>8.4832904884318765</v>
      </c>
      <c r="L20" s="19"/>
      <c r="M20" s="4" t="str">
        <f t="shared" si="62"/>
        <v/>
      </c>
      <c r="N20" s="19"/>
      <c r="O20" s="4" t="str">
        <f t="shared" si="63"/>
        <v/>
      </c>
      <c r="P20" s="19"/>
      <c r="Q20" s="4" t="str">
        <f t="shared" si="64"/>
        <v/>
      </c>
      <c r="R20" s="19"/>
      <c r="S20" s="4" t="str">
        <f t="shared" si="65"/>
        <v/>
      </c>
      <c r="T20" s="19"/>
      <c r="U20" s="4" t="str">
        <f t="shared" si="66"/>
        <v/>
      </c>
      <c r="V20" s="19"/>
      <c r="W20" s="4" t="str">
        <f t="shared" si="67"/>
        <v/>
      </c>
      <c r="X20" s="19"/>
      <c r="Y20" s="4" t="str">
        <f t="shared" si="68"/>
        <v/>
      </c>
      <c r="Z20" s="19"/>
      <c r="AA20" s="4" t="str">
        <f t="shared" si="69"/>
        <v/>
      </c>
      <c r="AB20" s="19"/>
      <c r="AC20" s="4" t="str">
        <f t="shared" si="70"/>
        <v/>
      </c>
      <c r="AD20" s="19"/>
      <c r="AE20" s="4" t="str">
        <f t="shared" si="71"/>
        <v/>
      </c>
      <c r="AF20" s="19"/>
      <c r="AG20" s="4" t="str">
        <f t="shared" si="72"/>
        <v/>
      </c>
      <c r="AH20" s="19"/>
      <c r="AI20" s="4" t="str">
        <f t="shared" si="73"/>
        <v/>
      </c>
      <c r="AJ20" s="19"/>
      <c r="AK20" s="4" t="str">
        <f t="shared" si="74"/>
        <v/>
      </c>
      <c r="AL20" s="19"/>
      <c r="AM20" s="4" t="str">
        <f t="shared" si="75"/>
        <v/>
      </c>
      <c r="AN20" s="19"/>
      <c r="AO20" s="4" t="str">
        <f t="shared" si="76"/>
        <v/>
      </c>
      <c r="AP20" s="19"/>
      <c r="AQ20" s="4" t="str">
        <f t="shared" si="77"/>
        <v/>
      </c>
      <c r="AR20" s="19"/>
      <c r="AS20" s="4" t="str">
        <f t="shared" si="78"/>
        <v/>
      </c>
      <c r="AT20" s="19"/>
      <c r="AU20" s="4" t="str">
        <f t="shared" si="79"/>
        <v/>
      </c>
      <c r="AV20" s="19"/>
      <c r="AW20" s="4" t="str">
        <f t="shared" si="80"/>
        <v/>
      </c>
      <c r="AX20" s="19"/>
      <c r="AY20" s="4" t="str">
        <f t="shared" si="81"/>
        <v/>
      </c>
      <c r="AZ20" s="19"/>
      <c r="BA20" s="4" t="str">
        <f t="shared" si="82"/>
        <v/>
      </c>
      <c r="BB20" s="19"/>
      <c r="BC20" s="4" t="str">
        <f t="shared" si="83"/>
        <v/>
      </c>
      <c r="BD20" s="19"/>
      <c r="BE20" s="4" t="str">
        <f t="shared" si="84"/>
        <v/>
      </c>
      <c r="BF20" s="19"/>
      <c r="BG20" s="4" t="str">
        <f t="shared" si="85"/>
        <v/>
      </c>
      <c r="BH20" s="19"/>
      <c r="BI20" s="4" t="str">
        <f t="shared" si="86"/>
        <v/>
      </c>
      <c r="BK20" s="57" t="s">
        <v>6</v>
      </c>
      <c r="BL20" s="30">
        <f t="shared" si="16"/>
        <v>5</v>
      </c>
      <c r="BM20" s="31">
        <f t="shared" si="17"/>
        <v>3.1</v>
      </c>
      <c r="BN20" s="32" t="str">
        <f t="shared" si="18"/>
        <v>–</v>
      </c>
      <c r="BO20" s="33">
        <f t="shared" si="19"/>
        <v>4.7</v>
      </c>
      <c r="BP20" s="34">
        <f t="shared" si="20"/>
        <v>7.3113207547169807</v>
      </c>
      <c r="BQ20" s="35" t="str">
        <f t="shared" si="40"/>
        <v>–</v>
      </c>
      <c r="BR20" s="36">
        <f t="shared" si="21"/>
        <v>8.9866156787762907</v>
      </c>
      <c r="BS20" s="37">
        <f t="shared" si="22"/>
        <v>3.6399999999999997</v>
      </c>
      <c r="BT20" s="38">
        <f t="shared" si="22"/>
        <v>8.407132228005036</v>
      </c>
      <c r="BU20" s="32">
        <f t="shared" si="23"/>
        <v>0.64652919500978667</v>
      </c>
      <c r="BV20" s="39">
        <f t="shared" si="23"/>
        <v>0.64635136130831372</v>
      </c>
    </row>
    <row r="21" spans="1:74" ht="16.5" customHeight="1" x14ac:dyDescent="0.2">
      <c r="A21" s="10" t="s">
        <v>7</v>
      </c>
      <c r="B21" s="19">
        <v>12</v>
      </c>
      <c r="C21" s="4" t="s">
        <v>3</v>
      </c>
      <c r="D21" s="19">
        <v>7</v>
      </c>
      <c r="E21" s="4" t="s">
        <v>3</v>
      </c>
      <c r="F21" s="19">
        <v>8</v>
      </c>
      <c r="G21" s="4" t="s">
        <v>3</v>
      </c>
      <c r="H21" s="19">
        <v>11</v>
      </c>
      <c r="I21" s="4" t="s">
        <v>3</v>
      </c>
      <c r="J21" s="19">
        <v>10</v>
      </c>
      <c r="K21" s="4" t="s">
        <v>3</v>
      </c>
      <c r="L21" s="19"/>
      <c r="M21" s="4" t="s">
        <v>3</v>
      </c>
      <c r="N21" s="19"/>
      <c r="O21" s="4" t="s">
        <v>3</v>
      </c>
      <c r="P21" s="19"/>
      <c r="Q21" s="4" t="s">
        <v>3</v>
      </c>
      <c r="R21" s="19"/>
      <c r="S21" s="4" t="s">
        <v>3</v>
      </c>
      <c r="T21" s="19"/>
      <c r="U21" s="4" t="s">
        <v>3</v>
      </c>
      <c r="V21" s="19"/>
      <c r="W21" s="4" t="s">
        <v>3</v>
      </c>
      <c r="X21" s="19"/>
      <c r="Y21" s="4" t="s">
        <v>3</v>
      </c>
      <c r="Z21" s="19"/>
      <c r="AA21" s="4" t="s">
        <v>3</v>
      </c>
      <c r="AB21" s="19"/>
      <c r="AC21" s="4" t="s">
        <v>3</v>
      </c>
      <c r="AD21" s="19"/>
      <c r="AE21" s="4" t="s">
        <v>3</v>
      </c>
      <c r="AF21" s="19"/>
      <c r="AG21" s="4" t="s">
        <v>3</v>
      </c>
      <c r="AH21" s="19"/>
      <c r="AI21" s="4" t="s">
        <v>3</v>
      </c>
      <c r="AJ21" s="19"/>
      <c r="AK21" s="4" t="s">
        <v>3</v>
      </c>
      <c r="AL21" s="19"/>
      <c r="AM21" s="4" t="s">
        <v>3</v>
      </c>
      <c r="AN21" s="19"/>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5</v>
      </c>
      <c r="BM21" s="21">
        <f t="shared" si="17"/>
        <v>7</v>
      </c>
      <c r="BN21" s="22" t="str">
        <f t="shared" si="18"/>
        <v>–</v>
      </c>
      <c r="BO21" s="23">
        <f t="shared" si="19"/>
        <v>12</v>
      </c>
      <c r="BP21" s="24" t="str">
        <f t="shared" si="20"/>
        <v/>
      </c>
      <c r="BQ21" s="6" t="s">
        <v>3</v>
      </c>
      <c r="BR21" s="26" t="str">
        <f t="shared" si="21"/>
        <v/>
      </c>
      <c r="BS21" s="37">
        <f t="shared" si="22"/>
        <v>9.6</v>
      </c>
      <c r="BT21" s="28" t="s">
        <v>3</v>
      </c>
      <c r="BU21" s="32">
        <f t="shared" si="23"/>
        <v>2.0736441353327715</v>
      </c>
      <c r="BV21" s="29" t="s">
        <v>3</v>
      </c>
    </row>
    <row r="22" spans="1:74"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row>
    <row r="23" spans="1:74" ht="16.5" customHeight="1" x14ac:dyDescent="0.2">
      <c r="A23" s="10" t="s">
        <v>29</v>
      </c>
      <c r="B23" s="19">
        <v>10.8</v>
      </c>
      <c r="C23" s="4">
        <f>IF(AND((B23&gt;0),(B$4&gt;0)),(B23/B$4*100),"")</f>
        <v>28.647214854111407</v>
      </c>
      <c r="D23" s="19">
        <v>13.5</v>
      </c>
      <c r="E23" s="4">
        <f>IF(AND((D23&gt;0),(D$4&gt;0)),(D23/D$4*100),"")</f>
        <v>30.201342281879196</v>
      </c>
      <c r="F23" s="19">
        <v>13.2</v>
      </c>
      <c r="G23" s="4">
        <f>IF(AND((F23&gt;0),(F$4&gt;0)),(F23/F$4*100),"")</f>
        <v>31.132075471698112</v>
      </c>
      <c r="H23" s="19">
        <v>16.3</v>
      </c>
      <c r="I23" s="4">
        <f>IF(AND((H23&gt;0),(H$4&gt;0)),(H23/H$4*100),"")</f>
        <v>31.166347992351817</v>
      </c>
      <c r="J23" s="19">
        <v>12.9</v>
      </c>
      <c r="K23" s="4">
        <f>IF(AND((J23&gt;0),(J$4&gt;0)),(J23/J$4*100),"")</f>
        <v>33.161953727506429</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87">IF(AND((AD23&gt;0),(AD$4&gt;0)),(AD23/AD$4*100),"")</f>
        <v/>
      </c>
      <c r="AF23" s="19"/>
      <c r="AG23" s="4" t="str">
        <f t="shared" ref="AG23:AG24" si="88">IF(AND((AF23&gt;0),(AF$4&gt;0)),(AF23/AF$4*100),"")</f>
        <v/>
      </c>
      <c r="AH23" s="19"/>
      <c r="AI23" s="4" t="str">
        <f t="shared" ref="AI23:AI24" si="89">IF(AND((AH23&gt;0),(AH$4&gt;0)),(AH23/AH$4*100),"")</f>
        <v/>
      </c>
      <c r="AJ23" s="19"/>
      <c r="AK23" s="4" t="str">
        <f t="shared" ref="AK23:AK24" si="90">IF(AND((AJ23&gt;0),(AJ$4&gt;0)),(AJ23/AJ$4*100),"")</f>
        <v/>
      </c>
      <c r="AL23" s="19"/>
      <c r="AM23" s="4" t="str">
        <f t="shared" ref="AM23:AM24" si="91">IF(AND((AL23&gt;0),(AL$4&gt;0)),(AL23/AL$4*100),"")</f>
        <v/>
      </c>
      <c r="AN23" s="19"/>
      <c r="AO23" s="4" t="str">
        <f t="shared" ref="AO23:AO24" si="92">IF(AND((AN23&gt;0),(AN$4&gt;0)),(AN23/AN$4*100),"")</f>
        <v/>
      </c>
      <c r="AP23" s="19"/>
      <c r="AQ23" s="4" t="str">
        <f t="shared" ref="AQ23:AQ24" si="93">IF(AND((AP23&gt;0),(AP$4&gt;0)),(AP23/AP$4*100),"")</f>
        <v/>
      </c>
      <c r="AR23" s="19"/>
      <c r="AS23" s="4" t="str">
        <f t="shared" ref="AS23:AS24" si="94">IF(AND((AR23&gt;0),(AR$4&gt;0)),(AR23/AR$4*100),"")</f>
        <v/>
      </c>
      <c r="AT23" s="19"/>
      <c r="AU23" s="4" t="str">
        <f t="shared" ref="AU23:AU24" si="95">IF(AND((AT23&gt;0),(AT$4&gt;0)),(AT23/AT$4*100),"")</f>
        <v/>
      </c>
      <c r="AV23" s="19"/>
      <c r="AW23" s="4" t="str">
        <f t="shared" ref="AW23:AW24" si="96">IF(AND((AV23&gt;0),(AV$4&gt;0)),(AV23/AV$4*100),"")</f>
        <v/>
      </c>
      <c r="AX23" s="19"/>
      <c r="AY23" s="4" t="str">
        <f t="shared" ref="AY23:AY24" si="97">IF(AND((AX23&gt;0),(AX$4&gt;0)),(AX23/AX$4*100),"")</f>
        <v/>
      </c>
      <c r="AZ23" s="19"/>
      <c r="BA23" s="4" t="str">
        <f t="shared" ref="BA23:BA24" si="98">IF(AND((AZ23&gt;0),(AZ$4&gt;0)),(AZ23/AZ$4*100),"")</f>
        <v/>
      </c>
      <c r="BB23" s="19"/>
      <c r="BC23" s="4" t="str">
        <f t="shared" ref="BC23:BC24" si="99">IF(AND((BB23&gt;0),(BB$4&gt;0)),(BB23/BB$4*100),"")</f>
        <v/>
      </c>
      <c r="BD23" s="19"/>
      <c r="BE23" s="4" t="str">
        <f t="shared" ref="BE23:BE24" si="100">IF(AND((BD23&gt;0),(BD$4&gt;0)),(BD23/BD$4*100),"")</f>
        <v/>
      </c>
      <c r="BF23" s="19"/>
      <c r="BG23" s="4" t="str">
        <f t="shared" ref="BG23:BG24" si="101">IF(AND((BF23&gt;0),(BF$4&gt;0)),(BF23/BF$4*100),"")</f>
        <v/>
      </c>
      <c r="BH23" s="19"/>
      <c r="BI23" s="4" t="str">
        <f t="shared" ref="BI23:BI24" si="102">IF(AND((BH23&gt;0),(BH$4&gt;0)),(BH23/BH$4*100),"")</f>
        <v/>
      </c>
      <c r="BK23" s="57" t="s">
        <v>29</v>
      </c>
      <c r="BL23" s="30">
        <f t="shared" si="16"/>
        <v>5</v>
      </c>
      <c r="BM23" s="31">
        <f t="shared" si="17"/>
        <v>10.8</v>
      </c>
      <c r="BN23" s="32" t="str">
        <f t="shared" si="18"/>
        <v>–</v>
      </c>
      <c r="BO23" s="33">
        <f t="shared" si="19"/>
        <v>16.3</v>
      </c>
      <c r="BP23" s="34">
        <f t="shared" si="20"/>
        <v>28.647214854111407</v>
      </c>
      <c r="BQ23" s="35" t="str">
        <f t="shared" si="40"/>
        <v>–</v>
      </c>
      <c r="BR23" s="36">
        <f t="shared" si="21"/>
        <v>33.161953727506429</v>
      </c>
      <c r="BS23" s="37">
        <f t="shared" si="22"/>
        <v>13.34</v>
      </c>
      <c r="BT23" s="38">
        <f t="shared" si="22"/>
        <v>30.861786865509394</v>
      </c>
      <c r="BU23" s="32">
        <f t="shared" si="23"/>
        <v>1.9654516020497608</v>
      </c>
      <c r="BV23" s="39">
        <f t="shared" si="23"/>
        <v>1.6429468376488969</v>
      </c>
    </row>
    <row r="24" spans="1:74" ht="16.5" customHeight="1" x14ac:dyDescent="0.2">
      <c r="A24" s="10" t="s">
        <v>30</v>
      </c>
      <c r="B24" s="19">
        <v>2.4</v>
      </c>
      <c r="C24" s="4">
        <f>IF(AND((B24&gt;0),(B$4&gt;0)),(B24/B$4*100),"")</f>
        <v>6.366047745358089</v>
      </c>
      <c r="D24" s="19">
        <v>2.2999999999999998</v>
      </c>
      <c r="E24" s="4">
        <f>IF(AND((D24&gt;0),(D$4&gt;0)),(D24/D$4*100),"")</f>
        <v>5.1454138702460845</v>
      </c>
      <c r="F24" s="19">
        <v>2.6</v>
      </c>
      <c r="G24" s="4">
        <f>IF(AND((F24&gt;0),(F$4&gt;0)),(F24/F$4*100),"")</f>
        <v>6.1320754716981138</v>
      </c>
      <c r="H24" s="19">
        <v>2.6</v>
      </c>
      <c r="I24" s="4">
        <f>IF(AND((H24&gt;0),(H$4&gt;0)),(H24/H$4*100),"")</f>
        <v>4.9713193116634802</v>
      </c>
      <c r="J24" s="19">
        <v>2</v>
      </c>
      <c r="K24" s="4">
        <f>IF(AND((J24&gt;0),(J$4&gt;0)),(J24/J$4*100),"")</f>
        <v>5.1413881748071981</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87"/>
        <v/>
      </c>
      <c r="AF24" s="19"/>
      <c r="AG24" s="4" t="str">
        <f t="shared" si="88"/>
        <v/>
      </c>
      <c r="AH24" s="19"/>
      <c r="AI24" s="4" t="str">
        <f t="shared" si="89"/>
        <v/>
      </c>
      <c r="AJ24" s="19"/>
      <c r="AK24" s="4" t="str">
        <f t="shared" si="90"/>
        <v/>
      </c>
      <c r="AL24" s="19"/>
      <c r="AM24" s="4" t="str">
        <f t="shared" si="91"/>
        <v/>
      </c>
      <c r="AN24" s="19"/>
      <c r="AO24" s="4" t="str">
        <f t="shared" si="92"/>
        <v/>
      </c>
      <c r="AP24" s="19"/>
      <c r="AQ24" s="4" t="str">
        <f t="shared" si="93"/>
        <v/>
      </c>
      <c r="AR24" s="19"/>
      <c r="AS24" s="4" t="str">
        <f t="shared" si="94"/>
        <v/>
      </c>
      <c r="AT24" s="19"/>
      <c r="AU24" s="4" t="str">
        <f t="shared" si="95"/>
        <v/>
      </c>
      <c r="AV24" s="19"/>
      <c r="AW24" s="4" t="str">
        <f t="shared" si="96"/>
        <v/>
      </c>
      <c r="AX24" s="19"/>
      <c r="AY24" s="4" t="str">
        <f t="shared" si="97"/>
        <v/>
      </c>
      <c r="AZ24" s="19"/>
      <c r="BA24" s="4" t="str">
        <f t="shared" si="98"/>
        <v/>
      </c>
      <c r="BB24" s="19"/>
      <c r="BC24" s="4" t="str">
        <f t="shared" si="99"/>
        <v/>
      </c>
      <c r="BD24" s="19"/>
      <c r="BE24" s="4" t="str">
        <f t="shared" si="100"/>
        <v/>
      </c>
      <c r="BF24" s="19"/>
      <c r="BG24" s="4" t="str">
        <f t="shared" si="101"/>
        <v/>
      </c>
      <c r="BH24" s="19"/>
      <c r="BI24" s="4" t="str">
        <f t="shared" si="102"/>
        <v/>
      </c>
      <c r="BK24" s="57" t="s">
        <v>30</v>
      </c>
      <c r="BL24" s="30">
        <f t="shared" si="16"/>
        <v>5</v>
      </c>
      <c r="BM24" s="31">
        <f t="shared" si="17"/>
        <v>2</v>
      </c>
      <c r="BN24" s="32" t="str">
        <f t="shared" si="18"/>
        <v>–</v>
      </c>
      <c r="BO24" s="33">
        <f t="shared" si="19"/>
        <v>2.6</v>
      </c>
      <c r="BP24" s="34">
        <f t="shared" si="20"/>
        <v>4.9713193116634802</v>
      </c>
      <c r="BQ24" s="35" t="str">
        <f t="shared" si="40"/>
        <v>–</v>
      </c>
      <c r="BR24" s="36">
        <f t="shared" si="21"/>
        <v>6.366047745358089</v>
      </c>
      <c r="BS24" s="37">
        <f t="shared" si="22"/>
        <v>2.38</v>
      </c>
      <c r="BT24" s="38">
        <f t="shared" si="22"/>
        <v>5.5512489147545923</v>
      </c>
      <c r="BU24" s="32">
        <f t="shared" si="23"/>
        <v>0.24899799195977471</v>
      </c>
      <c r="BV24" s="39">
        <f t="shared" si="23"/>
        <v>0.6461932523724272</v>
      </c>
    </row>
    <row r="25" spans="1:74" ht="16.5" customHeight="1" x14ac:dyDescent="0.2">
      <c r="A25" s="10" t="s">
        <v>107</v>
      </c>
      <c r="B25" s="68">
        <f>IF(AND((B24&gt;0),(B23&gt;0)),(B24/B23),"")</f>
        <v>0.22222222222222221</v>
      </c>
      <c r="C25" s="4" t="s">
        <v>3</v>
      </c>
      <c r="D25" s="68">
        <f>IF(AND((D24&gt;0),(D23&gt;0)),(D24/D23),"")</f>
        <v>0.17037037037037037</v>
      </c>
      <c r="E25" s="4" t="s">
        <v>3</v>
      </c>
      <c r="F25" s="68">
        <f>IF(AND((F24&gt;0),(F23&gt;0)),(F24/F23),"")</f>
        <v>0.19696969696969699</v>
      </c>
      <c r="G25" s="4" t="s">
        <v>3</v>
      </c>
      <c r="H25" s="68">
        <f>IF(AND((H24&gt;0),(H23&gt;0)),(H24/H23),"")</f>
        <v>0.15950920245398773</v>
      </c>
      <c r="I25" s="4" t="s">
        <v>3</v>
      </c>
      <c r="J25" s="68">
        <f>IF(AND((J24&gt;0),(J23&gt;0)),(J24/J23),"")</f>
        <v>0.15503875968992248</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03">IF(AND((AD24&gt;0),(AD23&gt;0)),(AD24/AD23),"")</f>
        <v/>
      </c>
      <c r="AE25" s="4" t="s">
        <v>3</v>
      </c>
      <c r="AF25" s="68" t="str">
        <f t="shared" ref="AF25" si="104">IF(AND((AF24&gt;0),(AF23&gt;0)),(AF24/AF23),"")</f>
        <v/>
      </c>
      <c r="AG25" s="4" t="s">
        <v>3</v>
      </c>
      <c r="AH25" s="68" t="str">
        <f t="shared" ref="AH25" si="105">IF(AND((AH24&gt;0),(AH23&gt;0)),(AH24/AH23),"")</f>
        <v/>
      </c>
      <c r="AI25" s="4" t="s">
        <v>3</v>
      </c>
      <c r="AJ25" s="68" t="str">
        <f t="shared" ref="AJ25" si="106">IF(AND((AJ24&gt;0),(AJ23&gt;0)),(AJ24/AJ23),"")</f>
        <v/>
      </c>
      <c r="AK25" s="4" t="s">
        <v>3</v>
      </c>
      <c r="AL25" s="68" t="str">
        <f t="shared" ref="AL25" si="107">IF(AND((AL24&gt;0),(AL23&gt;0)),(AL24/AL23),"")</f>
        <v/>
      </c>
      <c r="AM25" s="4" t="s">
        <v>3</v>
      </c>
      <c r="AN25" s="68" t="str">
        <f t="shared" ref="AN25" si="108">IF(AND((AN24&gt;0),(AN23&gt;0)),(AN24/AN23),"")</f>
        <v/>
      </c>
      <c r="AO25" s="4" t="s">
        <v>3</v>
      </c>
      <c r="AP25" s="68" t="str">
        <f t="shared" ref="AP25" si="109">IF(AND((AP24&gt;0),(AP23&gt;0)),(AP24/AP23),"")</f>
        <v/>
      </c>
      <c r="AQ25" s="4" t="s">
        <v>3</v>
      </c>
      <c r="AR25" s="68" t="str">
        <f t="shared" ref="AR25" si="110">IF(AND((AR24&gt;0),(AR23&gt;0)),(AR24/AR23),"")</f>
        <v/>
      </c>
      <c r="AS25" s="4" t="s">
        <v>3</v>
      </c>
      <c r="AT25" s="68" t="str">
        <f t="shared" ref="AT25" si="111">IF(AND((AT24&gt;0),(AT23&gt;0)),(AT24/AT23),"")</f>
        <v/>
      </c>
      <c r="AU25" s="4" t="s">
        <v>3</v>
      </c>
      <c r="AV25" s="68" t="str">
        <f t="shared" ref="AV25" si="112">IF(AND((AV24&gt;0),(AV23&gt;0)),(AV24/AV23),"")</f>
        <v/>
      </c>
      <c r="AW25" s="4" t="s">
        <v>3</v>
      </c>
      <c r="AX25" s="68" t="str">
        <f t="shared" ref="AX25" si="113">IF(AND((AX24&gt;0),(AX23&gt;0)),(AX24/AX23),"")</f>
        <v/>
      </c>
      <c r="AY25" s="4" t="s">
        <v>3</v>
      </c>
      <c r="AZ25" s="68" t="str">
        <f t="shared" ref="AZ25" si="114">IF(AND((AZ24&gt;0),(AZ23&gt;0)),(AZ24/AZ23),"")</f>
        <v/>
      </c>
      <c r="BA25" s="4" t="s">
        <v>3</v>
      </c>
      <c r="BB25" s="68" t="str">
        <f t="shared" ref="BB25" si="115">IF(AND((BB24&gt;0),(BB23&gt;0)),(BB24/BB23),"")</f>
        <v/>
      </c>
      <c r="BC25" s="4" t="s">
        <v>3</v>
      </c>
      <c r="BD25" s="68" t="str">
        <f t="shared" ref="BD25" si="116">IF(AND((BD24&gt;0),(BD23&gt;0)),(BD24/BD23),"")</f>
        <v/>
      </c>
      <c r="BE25" s="4" t="s">
        <v>3</v>
      </c>
      <c r="BF25" s="68" t="str">
        <f t="shared" ref="BF25" si="117">IF(AND((BF24&gt;0),(BF23&gt;0)),(BF24/BF23),"")</f>
        <v/>
      </c>
      <c r="BG25" s="4" t="s">
        <v>3</v>
      </c>
      <c r="BH25" s="68" t="str">
        <f t="shared" ref="BH25" si="118">IF(AND((BH24&gt;0),(BH23&gt;0)),(BH24/BH23),"")</f>
        <v/>
      </c>
      <c r="BI25" s="4" t="s">
        <v>3</v>
      </c>
      <c r="BK25" s="57" t="s">
        <v>31</v>
      </c>
      <c r="BL25" s="30">
        <f t="shared" si="16"/>
        <v>5</v>
      </c>
      <c r="BM25" s="40">
        <f t="shared" si="17"/>
        <v>0.15503875968992248</v>
      </c>
      <c r="BN25" s="22" t="str">
        <f t="shared" si="18"/>
        <v>–</v>
      </c>
      <c r="BO25" s="41">
        <f t="shared" si="19"/>
        <v>0.22222222222222221</v>
      </c>
      <c r="BP25" s="24" t="str">
        <f t="shared" si="20"/>
        <v/>
      </c>
      <c r="BQ25" s="6" t="s">
        <v>3</v>
      </c>
      <c r="BR25" s="26" t="str">
        <f t="shared" si="21"/>
        <v/>
      </c>
      <c r="BS25" s="42">
        <f t="shared" si="22"/>
        <v>0.18082205034123996</v>
      </c>
      <c r="BT25" s="28" t="s">
        <v>3</v>
      </c>
      <c r="BU25" s="43">
        <f t="shared" si="23"/>
        <v>2.8297411098461518E-2</v>
      </c>
      <c r="BV25" s="29" t="s">
        <v>3</v>
      </c>
    </row>
    <row r="26" spans="1:74"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29</v>
      </c>
      <c r="B27" s="19">
        <v>10.3</v>
      </c>
      <c r="C27" s="4">
        <f>IF(AND((B27&gt;0),(B$4&gt;0)),(B27/B$4*100),"")</f>
        <v>27.320954907161806</v>
      </c>
      <c r="D27" s="19">
        <v>12.8</v>
      </c>
      <c r="E27" s="4">
        <f>IF(AND((D27&gt;0),(D$4&gt;0)),(D27/D$4*100),"")</f>
        <v>28.635346756152124</v>
      </c>
      <c r="F27" s="19">
        <v>12.1</v>
      </c>
      <c r="G27" s="4">
        <f>IF(AND((F27&gt;0),(F$4&gt;0)),(F27/F$4*100),"")</f>
        <v>28.537735849056606</v>
      </c>
      <c r="H27" s="19">
        <v>14.6</v>
      </c>
      <c r="I27" s="4">
        <f>IF(AND((H27&gt;0),(H$4&gt;0)),(H27/H$4*100),"")</f>
        <v>27.915869980879542</v>
      </c>
      <c r="J27" s="19">
        <v>12.5</v>
      </c>
      <c r="K27" s="4">
        <f>IF(AND((J27&gt;0),(J$4&gt;0)),(J27/J$4*100),"")</f>
        <v>32.133676092544988</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19">IF(AND((AD27&gt;0),(AD$4&gt;0)),(AD27/AD$4*100),"")</f>
        <v/>
      </c>
      <c r="AF27" s="19"/>
      <c r="AG27" s="4" t="str">
        <f t="shared" ref="AG27:AG28" si="120">IF(AND((AF27&gt;0),(AF$4&gt;0)),(AF27/AF$4*100),"")</f>
        <v/>
      </c>
      <c r="AH27" s="19"/>
      <c r="AI27" s="4" t="str">
        <f t="shared" ref="AI27:AI28" si="121">IF(AND((AH27&gt;0),(AH$4&gt;0)),(AH27/AH$4*100),"")</f>
        <v/>
      </c>
      <c r="AJ27" s="19"/>
      <c r="AK27" s="4" t="str">
        <f t="shared" ref="AK27:AK28" si="122">IF(AND((AJ27&gt;0),(AJ$4&gt;0)),(AJ27/AJ$4*100),"")</f>
        <v/>
      </c>
      <c r="AL27" s="19"/>
      <c r="AM27" s="4" t="str">
        <f t="shared" ref="AM27:AM28" si="123">IF(AND((AL27&gt;0),(AL$4&gt;0)),(AL27/AL$4*100),"")</f>
        <v/>
      </c>
      <c r="AN27" s="19"/>
      <c r="AO27" s="4" t="str">
        <f t="shared" ref="AO27:AO28" si="124">IF(AND((AN27&gt;0),(AN$4&gt;0)),(AN27/AN$4*100),"")</f>
        <v/>
      </c>
      <c r="AP27" s="19"/>
      <c r="AQ27" s="4" t="str">
        <f t="shared" ref="AQ27:AQ28" si="125">IF(AND((AP27&gt;0),(AP$4&gt;0)),(AP27/AP$4*100),"")</f>
        <v/>
      </c>
      <c r="AR27" s="19"/>
      <c r="AS27" s="4" t="str">
        <f t="shared" ref="AS27:AS28" si="126">IF(AND((AR27&gt;0),(AR$4&gt;0)),(AR27/AR$4*100),"")</f>
        <v/>
      </c>
      <c r="AT27" s="19"/>
      <c r="AU27" s="4" t="str">
        <f t="shared" ref="AU27:AU28" si="127">IF(AND((AT27&gt;0),(AT$4&gt;0)),(AT27/AT$4*100),"")</f>
        <v/>
      </c>
      <c r="AV27" s="19"/>
      <c r="AW27" s="4" t="str">
        <f t="shared" ref="AW27:AW28" si="128">IF(AND((AV27&gt;0),(AV$4&gt;0)),(AV27/AV$4*100),"")</f>
        <v/>
      </c>
      <c r="AX27" s="19"/>
      <c r="AY27" s="4" t="str">
        <f t="shared" ref="AY27:AY28" si="129">IF(AND((AX27&gt;0),(AX$4&gt;0)),(AX27/AX$4*100),"")</f>
        <v/>
      </c>
      <c r="AZ27" s="19"/>
      <c r="BA27" s="4" t="str">
        <f t="shared" ref="BA27:BA28" si="130">IF(AND((AZ27&gt;0),(AZ$4&gt;0)),(AZ27/AZ$4*100),"")</f>
        <v/>
      </c>
      <c r="BB27" s="19"/>
      <c r="BC27" s="4" t="str">
        <f t="shared" ref="BC27:BC28" si="131">IF(AND((BB27&gt;0),(BB$4&gt;0)),(BB27/BB$4*100),"")</f>
        <v/>
      </c>
      <c r="BD27" s="19"/>
      <c r="BE27" s="4" t="str">
        <f t="shared" ref="BE27:BE28" si="132">IF(AND((BD27&gt;0),(BD$4&gt;0)),(BD27/BD$4*100),"")</f>
        <v/>
      </c>
      <c r="BF27" s="19"/>
      <c r="BG27" s="4" t="str">
        <f t="shared" ref="BG27:BG28" si="133">IF(AND((BF27&gt;0),(BF$4&gt;0)),(BF27/BF$4*100),"")</f>
        <v/>
      </c>
      <c r="BH27" s="19"/>
      <c r="BI27" s="4" t="str">
        <f t="shared" ref="BI27:BI28" si="134">IF(AND((BH27&gt;0),(BH$4&gt;0)),(BH27/BH$4*100),"")</f>
        <v/>
      </c>
      <c r="BK27" s="57" t="s">
        <v>29</v>
      </c>
      <c r="BL27" s="30">
        <f t="shared" si="16"/>
        <v>5</v>
      </c>
      <c r="BM27" s="31">
        <f t="shared" si="17"/>
        <v>10.3</v>
      </c>
      <c r="BN27" s="32" t="str">
        <f t="shared" si="18"/>
        <v>–</v>
      </c>
      <c r="BO27" s="33">
        <f t="shared" si="19"/>
        <v>14.6</v>
      </c>
      <c r="BP27" s="34">
        <f t="shared" si="20"/>
        <v>27.320954907161806</v>
      </c>
      <c r="BQ27" s="35" t="str">
        <f t="shared" si="40"/>
        <v>–</v>
      </c>
      <c r="BR27" s="36">
        <f t="shared" si="21"/>
        <v>32.133676092544988</v>
      </c>
      <c r="BS27" s="37">
        <f t="shared" si="22"/>
        <v>12.46</v>
      </c>
      <c r="BT27" s="38">
        <f t="shared" si="22"/>
        <v>28.908716717159013</v>
      </c>
      <c r="BU27" s="32">
        <f t="shared" si="23"/>
        <v>1.5404544783926561</v>
      </c>
      <c r="BV27" s="39">
        <f t="shared" si="23"/>
        <v>1.8787930380962155</v>
      </c>
    </row>
    <row r="28" spans="1:74" ht="16.5" customHeight="1" x14ac:dyDescent="0.2">
      <c r="A28" s="10" t="s">
        <v>30</v>
      </c>
      <c r="B28" s="19">
        <v>2</v>
      </c>
      <c r="C28" s="4">
        <f>IF(AND((B28&gt;0),(B$4&gt;0)),(B28/B$4*100),"")</f>
        <v>5.3050397877984077</v>
      </c>
      <c r="D28" s="19">
        <v>2.5</v>
      </c>
      <c r="E28" s="4">
        <f>IF(AND((D28&gt;0),(D$4&gt;0)),(D28/D$4*100),"")</f>
        <v>5.592841163310962</v>
      </c>
      <c r="F28" s="19">
        <v>2.5</v>
      </c>
      <c r="G28" s="4">
        <f>IF(AND((F28&gt;0),(F$4&gt;0)),(F28/F$4*100),"")</f>
        <v>5.8962264150943398</v>
      </c>
      <c r="H28" s="19">
        <v>2.4</v>
      </c>
      <c r="I28" s="4">
        <f>IF(AND((H28&gt;0),(H$4&gt;0)),(H28/H$4*100),"")</f>
        <v>4.5889101338432123</v>
      </c>
      <c r="J28" s="19">
        <v>1.8</v>
      </c>
      <c r="K28" s="4">
        <f>IF(AND((J28&gt;0),(J$4&gt;0)),(J28/J$4*100),"")</f>
        <v>4.6272493573264786</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19"/>
        <v/>
      </c>
      <c r="AF28" s="19"/>
      <c r="AG28" s="4" t="str">
        <f t="shared" si="120"/>
        <v/>
      </c>
      <c r="AH28" s="19"/>
      <c r="AI28" s="4" t="str">
        <f t="shared" si="121"/>
        <v/>
      </c>
      <c r="AJ28" s="19"/>
      <c r="AK28" s="4" t="str">
        <f t="shared" si="122"/>
        <v/>
      </c>
      <c r="AL28" s="19"/>
      <c r="AM28" s="4" t="str">
        <f t="shared" si="123"/>
        <v/>
      </c>
      <c r="AN28" s="19"/>
      <c r="AO28" s="4" t="str">
        <f t="shared" si="124"/>
        <v/>
      </c>
      <c r="AP28" s="19"/>
      <c r="AQ28" s="4" t="str">
        <f t="shared" si="125"/>
        <v/>
      </c>
      <c r="AR28" s="19"/>
      <c r="AS28" s="4" t="str">
        <f t="shared" si="126"/>
        <v/>
      </c>
      <c r="AT28" s="19"/>
      <c r="AU28" s="4" t="str">
        <f t="shared" si="127"/>
        <v/>
      </c>
      <c r="AV28" s="19"/>
      <c r="AW28" s="4" t="str">
        <f t="shared" si="128"/>
        <v/>
      </c>
      <c r="AX28" s="19"/>
      <c r="AY28" s="4" t="str">
        <f t="shared" si="129"/>
        <v/>
      </c>
      <c r="AZ28" s="19"/>
      <c r="BA28" s="4" t="str">
        <f t="shared" si="130"/>
        <v/>
      </c>
      <c r="BB28" s="19"/>
      <c r="BC28" s="4" t="str">
        <f t="shared" si="131"/>
        <v/>
      </c>
      <c r="BD28" s="19"/>
      <c r="BE28" s="4" t="str">
        <f t="shared" si="132"/>
        <v/>
      </c>
      <c r="BF28" s="19"/>
      <c r="BG28" s="4" t="str">
        <f t="shared" si="133"/>
        <v/>
      </c>
      <c r="BH28" s="19"/>
      <c r="BI28" s="4" t="str">
        <f t="shared" si="134"/>
        <v/>
      </c>
      <c r="BK28" s="57" t="s">
        <v>30</v>
      </c>
      <c r="BL28" s="30">
        <f t="shared" si="16"/>
        <v>5</v>
      </c>
      <c r="BM28" s="31">
        <f t="shared" si="17"/>
        <v>1.8</v>
      </c>
      <c r="BN28" s="32" t="str">
        <f t="shared" si="18"/>
        <v>–</v>
      </c>
      <c r="BO28" s="33">
        <f t="shared" si="19"/>
        <v>2.5</v>
      </c>
      <c r="BP28" s="34">
        <f t="shared" si="20"/>
        <v>4.5889101338432123</v>
      </c>
      <c r="BQ28" s="35" t="str">
        <f t="shared" si="40"/>
        <v>–</v>
      </c>
      <c r="BR28" s="36">
        <f t="shared" si="21"/>
        <v>5.8962264150943398</v>
      </c>
      <c r="BS28" s="37">
        <f t="shared" si="22"/>
        <v>2.2400000000000002</v>
      </c>
      <c r="BT28" s="38">
        <f t="shared" si="22"/>
        <v>5.2020533714746806</v>
      </c>
      <c r="BU28" s="32">
        <f t="shared" si="23"/>
        <v>0.3209361307176225</v>
      </c>
      <c r="BV28" s="39">
        <f t="shared" si="23"/>
        <v>0.58127914963848215</v>
      </c>
    </row>
    <row r="29" spans="1:74" ht="16.5" customHeight="1" x14ac:dyDescent="0.2">
      <c r="A29" s="10" t="s">
        <v>107</v>
      </c>
      <c r="B29" s="68">
        <f>IF(AND((B28&gt;0),(B27&gt;0)),(B28/B27),"")</f>
        <v>0.1941747572815534</v>
      </c>
      <c r="C29" s="4" t="s">
        <v>3</v>
      </c>
      <c r="D29" s="68">
        <f>IF(AND((D28&gt;0),(D27&gt;0)),(D28/D27),"")</f>
        <v>0.1953125</v>
      </c>
      <c r="E29" s="4" t="s">
        <v>3</v>
      </c>
      <c r="F29" s="68">
        <f>IF(AND((F28&gt;0),(F27&gt;0)),(F28/F27),"")</f>
        <v>0.20661157024793389</v>
      </c>
      <c r="G29" s="4" t="s">
        <v>3</v>
      </c>
      <c r="H29" s="68">
        <f>IF(AND((H28&gt;0),(H27&gt;0)),(H28/H27),"")</f>
        <v>0.16438356164383561</v>
      </c>
      <c r="I29" s="4" t="s">
        <v>3</v>
      </c>
      <c r="J29" s="68">
        <f>IF(AND((J28&gt;0),(J27&gt;0)),(J28/J27),"")</f>
        <v>0.14400000000000002</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35">IF(AND((AD28&gt;0),(AD27&gt;0)),(AD28/AD27),"")</f>
        <v/>
      </c>
      <c r="AE29" s="4" t="s">
        <v>3</v>
      </c>
      <c r="AF29" s="68" t="str">
        <f t="shared" ref="AF29" si="136">IF(AND((AF28&gt;0),(AF27&gt;0)),(AF28/AF27),"")</f>
        <v/>
      </c>
      <c r="AG29" s="4" t="s">
        <v>3</v>
      </c>
      <c r="AH29" s="68" t="str">
        <f t="shared" ref="AH29" si="137">IF(AND((AH28&gt;0),(AH27&gt;0)),(AH28/AH27),"")</f>
        <v/>
      </c>
      <c r="AI29" s="4" t="s">
        <v>3</v>
      </c>
      <c r="AJ29" s="68" t="str">
        <f t="shared" ref="AJ29" si="138">IF(AND((AJ28&gt;0),(AJ27&gt;0)),(AJ28/AJ27),"")</f>
        <v/>
      </c>
      <c r="AK29" s="4" t="s">
        <v>3</v>
      </c>
      <c r="AL29" s="68" t="str">
        <f t="shared" ref="AL29" si="139">IF(AND((AL28&gt;0),(AL27&gt;0)),(AL28/AL27),"")</f>
        <v/>
      </c>
      <c r="AM29" s="4" t="s">
        <v>3</v>
      </c>
      <c r="AN29" s="68" t="str">
        <f t="shared" ref="AN29" si="140">IF(AND((AN28&gt;0),(AN27&gt;0)),(AN28/AN27),"")</f>
        <v/>
      </c>
      <c r="AO29" s="4" t="s">
        <v>3</v>
      </c>
      <c r="AP29" s="68" t="str">
        <f t="shared" ref="AP29" si="141">IF(AND((AP28&gt;0),(AP27&gt;0)),(AP28/AP27),"")</f>
        <v/>
      </c>
      <c r="AQ29" s="4" t="s">
        <v>3</v>
      </c>
      <c r="AR29" s="68" t="str">
        <f t="shared" ref="AR29" si="142">IF(AND((AR28&gt;0),(AR27&gt;0)),(AR28/AR27),"")</f>
        <v/>
      </c>
      <c r="AS29" s="4" t="s">
        <v>3</v>
      </c>
      <c r="AT29" s="68" t="str">
        <f t="shared" ref="AT29" si="143">IF(AND((AT28&gt;0),(AT27&gt;0)),(AT28/AT27),"")</f>
        <v/>
      </c>
      <c r="AU29" s="4" t="s">
        <v>3</v>
      </c>
      <c r="AV29" s="68" t="str">
        <f t="shared" ref="AV29" si="144">IF(AND((AV28&gt;0),(AV27&gt;0)),(AV28/AV27),"")</f>
        <v/>
      </c>
      <c r="AW29" s="4" t="s">
        <v>3</v>
      </c>
      <c r="AX29" s="68" t="str">
        <f t="shared" ref="AX29" si="145">IF(AND((AX28&gt;0),(AX27&gt;0)),(AX28/AX27),"")</f>
        <v/>
      </c>
      <c r="AY29" s="4" t="s">
        <v>3</v>
      </c>
      <c r="AZ29" s="68" t="str">
        <f t="shared" ref="AZ29" si="146">IF(AND((AZ28&gt;0),(AZ27&gt;0)),(AZ28/AZ27),"")</f>
        <v/>
      </c>
      <c r="BA29" s="4" t="s">
        <v>3</v>
      </c>
      <c r="BB29" s="68" t="str">
        <f t="shared" ref="BB29" si="147">IF(AND((BB28&gt;0),(BB27&gt;0)),(BB28/BB27),"")</f>
        <v/>
      </c>
      <c r="BC29" s="4" t="s">
        <v>3</v>
      </c>
      <c r="BD29" s="68" t="str">
        <f t="shared" ref="BD29" si="148">IF(AND((BD28&gt;0),(BD27&gt;0)),(BD28/BD27),"")</f>
        <v/>
      </c>
      <c r="BE29" s="4" t="s">
        <v>3</v>
      </c>
      <c r="BF29" s="68" t="str">
        <f t="shared" ref="BF29" si="149">IF(AND((BF28&gt;0),(BF27&gt;0)),(BF28/BF27),"")</f>
        <v/>
      </c>
      <c r="BG29" s="4" t="s">
        <v>3</v>
      </c>
      <c r="BH29" s="68" t="str">
        <f t="shared" ref="BH29" si="150">IF(AND((BH28&gt;0),(BH27&gt;0)),(BH28/BH27),"")</f>
        <v/>
      </c>
      <c r="BI29" s="4" t="s">
        <v>3</v>
      </c>
      <c r="BK29" s="57" t="s">
        <v>31</v>
      </c>
      <c r="BL29" s="30">
        <f t="shared" si="16"/>
        <v>5</v>
      </c>
      <c r="BM29" s="40">
        <f t="shared" si="17"/>
        <v>0.14400000000000002</v>
      </c>
      <c r="BN29" s="22" t="str">
        <f t="shared" si="18"/>
        <v>–</v>
      </c>
      <c r="BO29" s="41">
        <f t="shared" si="19"/>
        <v>0.20661157024793389</v>
      </c>
      <c r="BP29" s="24" t="str">
        <f t="shared" si="20"/>
        <v/>
      </c>
      <c r="BQ29" s="6" t="s">
        <v>3</v>
      </c>
      <c r="BR29" s="26" t="str">
        <f t="shared" si="21"/>
        <v/>
      </c>
      <c r="BS29" s="42">
        <f t="shared" si="22"/>
        <v>0.18089647783466459</v>
      </c>
      <c r="BT29" s="28" t="s">
        <v>3</v>
      </c>
      <c r="BU29" s="43">
        <f t="shared" si="23"/>
        <v>2.5881590251051682E-2</v>
      </c>
      <c r="BV29" s="29" t="s">
        <v>3</v>
      </c>
    </row>
    <row r="30" spans="1:74"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29</v>
      </c>
      <c r="B31" s="19">
        <v>10.1</v>
      </c>
      <c r="C31" s="4">
        <f>IF(AND((B31&gt;0),(B$4&gt;0)),(B31/B$4*100),"")</f>
        <v>26.790450928381958</v>
      </c>
      <c r="D31" s="19">
        <v>13.7</v>
      </c>
      <c r="E31" s="4">
        <f>IF(AND((D31&gt;0),(D$4&gt;0)),(D31/D$4*100),"")</f>
        <v>30.648769574944069</v>
      </c>
      <c r="F31" s="19">
        <v>11.9</v>
      </c>
      <c r="G31" s="4">
        <f>IF(AND((F31&gt;0),(F$4&gt;0)),(F31/F$4*100),"")</f>
        <v>28.066037735849058</v>
      </c>
      <c r="H31" s="19">
        <v>15.1</v>
      </c>
      <c r="I31" s="4">
        <f>IF(AND((H31&gt;0),(H$4&gt;0)),(H31/H$4*100),"")</f>
        <v>28.87189292543021</v>
      </c>
      <c r="J31" s="19">
        <v>12.5</v>
      </c>
      <c r="K31" s="4">
        <f>IF(AND((J31&gt;0),(J$4&gt;0)),(J31/J$4*100),"")</f>
        <v>32.133676092544988</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51">IF(AND((AD31&gt;0),(AD$4&gt;0)),(AD31/AD$4*100),"")</f>
        <v/>
      </c>
      <c r="AF31" s="19"/>
      <c r="AG31" s="4" t="str">
        <f t="shared" ref="AG31:AG32" si="152">IF(AND((AF31&gt;0),(AF$4&gt;0)),(AF31/AF$4*100),"")</f>
        <v/>
      </c>
      <c r="AH31" s="19"/>
      <c r="AI31" s="4" t="str">
        <f t="shared" ref="AI31:AI32" si="153">IF(AND((AH31&gt;0),(AH$4&gt;0)),(AH31/AH$4*100),"")</f>
        <v/>
      </c>
      <c r="AJ31" s="19"/>
      <c r="AK31" s="4" t="str">
        <f t="shared" ref="AK31:AK32" si="154">IF(AND((AJ31&gt;0),(AJ$4&gt;0)),(AJ31/AJ$4*100),"")</f>
        <v/>
      </c>
      <c r="AL31" s="19"/>
      <c r="AM31" s="4" t="str">
        <f t="shared" ref="AM31:AM32" si="155">IF(AND((AL31&gt;0),(AL$4&gt;0)),(AL31/AL$4*100),"")</f>
        <v/>
      </c>
      <c r="AN31" s="19"/>
      <c r="AO31" s="4" t="str">
        <f t="shared" ref="AO31:AO32" si="156">IF(AND((AN31&gt;0),(AN$4&gt;0)),(AN31/AN$4*100),"")</f>
        <v/>
      </c>
      <c r="AP31" s="19"/>
      <c r="AQ31" s="4" t="str">
        <f t="shared" ref="AQ31:AQ32" si="157">IF(AND((AP31&gt;0),(AP$4&gt;0)),(AP31/AP$4*100),"")</f>
        <v/>
      </c>
      <c r="AR31" s="19"/>
      <c r="AS31" s="4" t="str">
        <f t="shared" ref="AS31:AS32" si="158">IF(AND((AR31&gt;0),(AR$4&gt;0)),(AR31/AR$4*100),"")</f>
        <v/>
      </c>
      <c r="AT31" s="19"/>
      <c r="AU31" s="4" t="str">
        <f t="shared" ref="AU31:AU32" si="159">IF(AND((AT31&gt;0),(AT$4&gt;0)),(AT31/AT$4*100),"")</f>
        <v/>
      </c>
      <c r="AV31" s="19"/>
      <c r="AW31" s="4" t="str">
        <f t="shared" ref="AW31:AW32" si="160">IF(AND((AV31&gt;0),(AV$4&gt;0)),(AV31/AV$4*100),"")</f>
        <v/>
      </c>
      <c r="AX31" s="19"/>
      <c r="AY31" s="4" t="str">
        <f t="shared" ref="AY31:AY32" si="161">IF(AND((AX31&gt;0),(AX$4&gt;0)),(AX31/AX$4*100),"")</f>
        <v/>
      </c>
      <c r="AZ31" s="19"/>
      <c r="BA31" s="4" t="str">
        <f t="shared" ref="BA31:BA32" si="162">IF(AND((AZ31&gt;0),(AZ$4&gt;0)),(AZ31/AZ$4*100),"")</f>
        <v/>
      </c>
      <c r="BB31" s="19"/>
      <c r="BC31" s="4" t="str">
        <f t="shared" ref="BC31:BC32" si="163">IF(AND((BB31&gt;0),(BB$4&gt;0)),(BB31/BB$4*100),"")</f>
        <v/>
      </c>
      <c r="BD31" s="19"/>
      <c r="BE31" s="4" t="str">
        <f t="shared" ref="BE31:BE32" si="164">IF(AND((BD31&gt;0),(BD$4&gt;0)),(BD31/BD$4*100),"")</f>
        <v/>
      </c>
      <c r="BF31" s="19"/>
      <c r="BG31" s="4" t="str">
        <f t="shared" ref="BG31:BG32" si="165">IF(AND((BF31&gt;0),(BF$4&gt;0)),(BF31/BF$4*100),"")</f>
        <v/>
      </c>
      <c r="BH31" s="19"/>
      <c r="BI31" s="4" t="str">
        <f t="shared" ref="BI31:BI32" si="166">IF(AND((BH31&gt;0),(BH$4&gt;0)),(BH31/BH$4*100),"")</f>
        <v/>
      </c>
      <c r="BK31" s="57" t="s">
        <v>29</v>
      </c>
      <c r="BL31" s="30">
        <f t="shared" si="16"/>
        <v>5</v>
      </c>
      <c r="BM31" s="31">
        <f t="shared" si="17"/>
        <v>10.1</v>
      </c>
      <c r="BN31" s="32" t="str">
        <f t="shared" si="18"/>
        <v>–</v>
      </c>
      <c r="BO31" s="33">
        <f t="shared" si="19"/>
        <v>15.1</v>
      </c>
      <c r="BP31" s="34">
        <f t="shared" si="20"/>
        <v>26.790450928381958</v>
      </c>
      <c r="BQ31" s="35" t="str">
        <f t="shared" si="40"/>
        <v>–</v>
      </c>
      <c r="BR31" s="36">
        <f t="shared" si="21"/>
        <v>32.133676092544988</v>
      </c>
      <c r="BS31" s="37">
        <f t="shared" si="22"/>
        <v>12.66</v>
      </c>
      <c r="BT31" s="38">
        <f t="shared" si="22"/>
        <v>29.302165451430056</v>
      </c>
      <c r="BU31" s="32">
        <f t="shared" si="23"/>
        <v>1.8836135484753771</v>
      </c>
      <c r="BV31" s="39">
        <f t="shared" si="23"/>
        <v>2.1126198899329096</v>
      </c>
    </row>
    <row r="32" spans="1:74" ht="16.5" customHeight="1" x14ac:dyDescent="0.2">
      <c r="A32" s="10" t="s">
        <v>30</v>
      </c>
      <c r="B32" s="19"/>
      <c r="C32" s="4" t="str">
        <f>IF(AND((B32&gt;0),(B$4&gt;0)),(B32/B$4*100),"")</f>
        <v/>
      </c>
      <c r="D32" s="19">
        <v>2.1</v>
      </c>
      <c r="E32" s="4">
        <f>IF(AND((D32&gt;0),(D$4&gt;0)),(D32/D$4*100),"")</f>
        <v>4.6979865771812079</v>
      </c>
      <c r="F32" s="19">
        <v>1.9</v>
      </c>
      <c r="G32" s="4">
        <f>IF(AND((F32&gt;0),(F$4&gt;0)),(F32/F$4*100),"")</f>
        <v>4.4811320754716979</v>
      </c>
      <c r="H32" s="19"/>
      <c r="I32" s="4" t="str">
        <f>IF(AND((H32&gt;0),(H$4&gt;0)),(H32/H$4*100),"")</f>
        <v/>
      </c>
      <c r="J32" s="19">
        <v>2.2000000000000002</v>
      </c>
      <c r="K32" s="4">
        <f>IF(AND((J32&gt;0),(J$4&gt;0)),(J32/J$4*100),"")</f>
        <v>5.6555269922879177</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51"/>
        <v/>
      </c>
      <c r="AF32" s="19"/>
      <c r="AG32" s="4" t="str">
        <f t="shared" si="152"/>
        <v/>
      </c>
      <c r="AH32" s="19"/>
      <c r="AI32" s="4" t="str">
        <f t="shared" si="153"/>
        <v/>
      </c>
      <c r="AJ32" s="19"/>
      <c r="AK32" s="4" t="str">
        <f t="shared" si="154"/>
        <v/>
      </c>
      <c r="AL32" s="19"/>
      <c r="AM32" s="4" t="str">
        <f t="shared" si="155"/>
        <v/>
      </c>
      <c r="AN32" s="19"/>
      <c r="AO32" s="4" t="str">
        <f t="shared" si="156"/>
        <v/>
      </c>
      <c r="AP32" s="19"/>
      <c r="AQ32" s="4" t="str">
        <f t="shared" si="157"/>
        <v/>
      </c>
      <c r="AR32" s="19"/>
      <c r="AS32" s="4" t="str">
        <f t="shared" si="158"/>
        <v/>
      </c>
      <c r="AT32" s="19"/>
      <c r="AU32" s="4" t="str">
        <f t="shared" si="159"/>
        <v/>
      </c>
      <c r="AV32" s="19"/>
      <c r="AW32" s="4" t="str">
        <f t="shared" si="160"/>
        <v/>
      </c>
      <c r="AX32" s="19"/>
      <c r="AY32" s="4" t="str">
        <f t="shared" si="161"/>
        <v/>
      </c>
      <c r="AZ32" s="19"/>
      <c r="BA32" s="4" t="str">
        <f t="shared" si="162"/>
        <v/>
      </c>
      <c r="BB32" s="19"/>
      <c r="BC32" s="4" t="str">
        <f t="shared" si="163"/>
        <v/>
      </c>
      <c r="BD32" s="19"/>
      <c r="BE32" s="4" t="str">
        <f t="shared" si="164"/>
        <v/>
      </c>
      <c r="BF32" s="19"/>
      <c r="BG32" s="4" t="str">
        <f t="shared" si="165"/>
        <v/>
      </c>
      <c r="BH32" s="19"/>
      <c r="BI32" s="4" t="str">
        <f t="shared" si="166"/>
        <v/>
      </c>
      <c r="BK32" s="57" t="s">
        <v>30</v>
      </c>
      <c r="BL32" s="30">
        <f t="shared" si="16"/>
        <v>3</v>
      </c>
      <c r="BM32" s="31">
        <f t="shared" si="17"/>
        <v>1.9</v>
      </c>
      <c r="BN32" s="32" t="str">
        <f t="shared" si="18"/>
        <v>–</v>
      </c>
      <c r="BO32" s="33">
        <f t="shared" si="19"/>
        <v>2.2000000000000002</v>
      </c>
      <c r="BP32" s="34">
        <f t="shared" si="20"/>
        <v>4.4811320754716979</v>
      </c>
      <c r="BQ32" s="35" t="str">
        <f t="shared" si="40"/>
        <v>–</v>
      </c>
      <c r="BR32" s="36">
        <f t="shared" si="21"/>
        <v>5.6555269922879177</v>
      </c>
      <c r="BS32" s="37">
        <f t="shared" si="22"/>
        <v>2.0666666666666669</v>
      </c>
      <c r="BT32" s="38">
        <f t="shared" si="22"/>
        <v>4.9448818816469418</v>
      </c>
      <c r="BU32" s="32">
        <f t="shared" si="23"/>
        <v>0.1527525231651948</v>
      </c>
      <c r="BV32" s="39">
        <f t="shared" si="23"/>
        <v>0.62491505317632068</v>
      </c>
    </row>
    <row r="33" spans="1:74" ht="16.5" customHeight="1" x14ac:dyDescent="0.2">
      <c r="A33" s="10" t="s">
        <v>107</v>
      </c>
      <c r="B33" s="68" t="str">
        <f>IF(AND((B32&gt;0),(B31&gt;0)),(B32/B31),"")</f>
        <v/>
      </c>
      <c r="C33" s="4" t="s">
        <v>3</v>
      </c>
      <c r="D33" s="68">
        <f>IF(AND((D32&gt;0),(D31&gt;0)),(D32/D31),"")</f>
        <v>0.15328467153284672</v>
      </c>
      <c r="E33" s="4" t="s">
        <v>3</v>
      </c>
      <c r="F33" s="68">
        <f>IF(AND((F32&gt;0),(F31&gt;0)),(F32/F31),"")</f>
        <v>0.15966386554621848</v>
      </c>
      <c r="G33" s="4" t="s">
        <v>3</v>
      </c>
      <c r="H33" s="68" t="str">
        <f>IF(AND((H32&gt;0),(H31&gt;0)),(H32/H31),"")</f>
        <v/>
      </c>
      <c r="I33" s="4" t="s">
        <v>3</v>
      </c>
      <c r="J33" s="68">
        <f>IF(AND((J32&gt;0),(J31&gt;0)),(J32/J31),"")</f>
        <v>0.17600000000000002</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67">IF(AND((AD32&gt;0),(AD31&gt;0)),(AD32/AD31),"")</f>
        <v/>
      </c>
      <c r="AE33" s="4" t="s">
        <v>3</v>
      </c>
      <c r="AF33" s="68" t="str">
        <f t="shared" ref="AF33" si="168">IF(AND((AF32&gt;0),(AF31&gt;0)),(AF32/AF31),"")</f>
        <v/>
      </c>
      <c r="AG33" s="4" t="s">
        <v>3</v>
      </c>
      <c r="AH33" s="68" t="str">
        <f t="shared" ref="AH33" si="169">IF(AND((AH32&gt;0),(AH31&gt;0)),(AH32/AH31),"")</f>
        <v/>
      </c>
      <c r="AI33" s="4" t="s">
        <v>3</v>
      </c>
      <c r="AJ33" s="68" t="str">
        <f t="shared" ref="AJ33" si="170">IF(AND((AJ32&gt;0),(AJ31&gt;0)),(AJ32/AJ31),"")</f>
        <v/>
      </c>
      <c r="AK33" s="4" t="s">
        <v>3</v>
      </c>
      <c r="AL33" s="68" t="str">
        <f t="shared" ref="AL33" si="171">IF(AND((AL32&gt;0),(AL31&gt;0)),(AL32/AL31),"")</f>
        <v/>
      </c>
      <c r="AM33" s="4" t="s">
        <v>3</v>
      </c>
      <c r="AN33" s="68" t="str">
        <f t="shared" ref="AN33" si="172">IF(AND((AN32&gt;0),(AN31&gt;0)),(AN32/AN31),"")</f>
        <v/>
      </c>
      <c r="AO33" s="4" t="s">
        <v>3</v>
      </c>
      <c r="AP33" s="68" t="str">
        <f t="shared" ref="AP33" si="173">IF(AND((AP32&gt;0),(AP31&gt;0)),(AP32/AP31),"")</f>
        <v/>
      </c>
      <c r="AQ33" s="4" t="s">
        <v>3</v>
      </c>
      <c r="AR33" s="68" t="str">
        <f t="shared" ref="AR33" si="174">IF(AND((AR32&gt;0),(AR31&gt;0)),(AR32/AR31),"")</f>
        <v/>
      </c>
      <c r="AS33" s="4" t="s">
        <v>3</v>
      </c>
      <c r="AT33" s="68" t="str">
        <f t="shared" ref="AT33" si="175">IF(AND((AT32&gt;0),(AT31&gt;0)),(AT32/AT31),"")</f>
        <v/>
      </c>
      <c r="AU33" s="4" t="s">
        <v>3</v>
      </c>
      <c r="AV33" s="68" t="str">
        <f t="shared" ref="AV33" si="176">IF(AND((AV32&gt;0),(AV31&gt;0)),(AV32/AV31),"")</f>
        <v/>
      </c>
      <c r="AW33" s="4" t="s">
        <v>3</v>
      </c>
      <c r="AX33" s="68" t="str">
        <f t="shared" ref="AX33" si="177">IF(AND((AX32&gt;0),(AX31&gt;0)),(AX32/AX31),"")</f>
        <v/>
      </c>
      <c r="AY33" s="4" t="s">
        <v>3</v>
      </c>
      <c r="AZ33" s="68" t="str">
        <f t="shared" ref="AZ33" si="178">IF(AND((AZ32&gt;0),(AZ31&gt;0)),(AZ32/AZ31),"")</f>
        <v/>
      </c>
      <c r="BA33" s="4" t="s">
        <v>3</v>
      </c>
      <c r="BB33" s="68" t="str">
        <f t="shared" ref="BB33" si="179">IF(AND((BB32&gt;0),(BB31&gt;0)),(BB32/BB31),"")</f>
        <v/>
      </c>
      <c r="BC33" s="4" t="s">
        <v>3</v>
      </c>
      <c r="BD33" s="68" t="str">
        <f t="shared" ref="BD33" si="180">IF(AND((BD32&gt;0),(BD31&gt;0)),(BD32/BD31),"")</f>
        <v/>
      </c>
      <c r="BE33" s="4" t="s">
        <v>3</v>
      </c>
      <c r="BF33" s="68" t="str">
        <f t="shared" ref="BF33" si="181">IF(AND((BF32&gt;0),(BF31&gt;0)),(BF32/BF31),"")</f>
        <v/>
      </c>
      <c r="BG33" s="4" t="s">
        <v>3</v>
      </c>
      <c r="BH33" s="68" t="str">
        <f t="shared" ref="BH33" si="182">IF(AND((BH32&gt;0),(BH31&gt;0)),(BH32/BH31),"")</f>
        <v/>
      </c>
      <c r="BI33" s="4" t="s">
        <v>3</v>
      </c>
      <c r="BK33" s="57" t="s">
        <v>31</v>
      </c>
      <c r="BL33" s="30">
        <f t="shared" si="16"/>
        <v>3</v>
      </c>
      <c r="BM33" s="40">
        <f t="shared" si="17"/>
        <v>0.15328467153284672</v>
      </c>
      <c r="BN33" s="22" t="str">
        <f t="shared" si="18"/>
        <v>–</v>
      </c>
      <c r="BO33" s="41">
        <f t="shared" si="19"/>
        <v>0.17600000000000002</v>
      </c>
      <c r="BP33" s="24" t="str">
        <f t="shared" si="20"/>
        <v/>
      </c>
      <c r="BQ33" s="6" t="s">
        <v>3</v>
      </c>
      <c r="BR33" s="26" t="str">
        <f t="shared" si="21"/>
        <v/>
      </c>
      <c r="BS33" s="42">
        <f t="shared" si="22"/>
        <v>0.16298284569302177</v>
      </c>
      <c r="BT33" s="28" t="s">
        <v>3</v>
      </c>
      <c r="BU33" s="43">
        <f t="shared" si="23"/>
        <v>1.1715726983581594E-2</v>
      </c>
      <c r="BV33" s="29" t="s">
        <v>3</v>
      </c>
    </row>
    <row r="34" spans="1:74"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row>
    <row r="35" spans="1:74" ht="16.5" customHeight="1" x14ac:dyDescent="0.2">
      <c r="A35" s="10" t="s">
        <v>29</v>
      </c>
      <c r="B35" s="19">
        <v>13.2</v>
      </c>
      <c r="C35" s="4">
        <f>IF(AND((B35&gt;0),(B$4&gt;0)),(B35/B$4*100),"")</f>
        <v>35.013262599469492</v>
      </c>
      <c r="D35" s="19">
        <v>15.9</v>
      </c>
      <c r="E35" s="4">
        <f>IF(AND((D35&gt;0),(D$4&gt;0)),(D35/D$4*100),"")</f>
        <v>35.570469798657719</v>
      </c>
      <c r="F35" s="19">
        <v>14.6</v>
      </c>
      <c r="G35" s="4">
        <f>IF(AND((F35&gt;0),(F$4&gt;0)),(F35/F$4*100),"")</f>
        <v>34.433962264150942</v>
      </c>
      <c r="H35" s="19">
        <v>17</v>
      </c>
      <c r="I35" s="4">
        <f>IF(AND((H35&gt;0),(H$4&gt;0)),(H35/H$4*100),"")</f>
        <v>32.504780114722756</v>
      </c>
      <c r="J35" s="19">
        <v>13.9</v>
      </c>
      <c r="K35" s="4">
        <f>IF(AND((J35&gt;0),(J$4&gt;0)),(J35/J$4*100),"")</f>
        <v>35.732647814910031</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AE36" si="183">IF(AND((AD35&gt;0),(AD$4&gt;0)),(AD35/AD$4*100),"")</f>
        <v/>
      </c>
      <c r="AF35" s="19"/>
      <c r="AG35" s="4" t="str">
        <f t="shared" ref="AG35:AG36" si="184">IF(AND((AF35&gt;0),(AF$4&gt;0)),(AF35/AF$4*100),"")</f>
        <v/>
      </c>
      <c r="AH35" s="19"/>
      <c r="AI35" s="4" t="str">
        <f t="shared" ref="AI35:AI36" si="185">IF(AND((AH35&gt;0),(AH$4&gt;0)),(AH35/AH$4*100),"")</f>
        <v/>
      </c>
      <c r="AJ35" s="19"/>
      <c r="AK35" s="4" t="str">
        <f t="shared" ref="AK35:AK36" si="186">IF(AND((AJ35&gt;0),(AJ$4&gt;0)),(AJ35/AJ$4*100),"")</f>
        <v/>
      </c>
      <c r="AL35" s="19"/>
      <c r="AM35" s="4" t="str">
        <f t="shared" ref="AM35:AM36" si="187">IF(AND((AL35&gt;0),(AL$4&gt;0)),(AL35/AL$4*100),"")</f>
        <v/>
      </c>
      <c r="AN35" s="19"/>
      <c r="AO35" s="4" t="str">
        <f t="shared" ref="AO35:AO36" si="188">IF(AND((AN35&gt;0),(AN$4&gt;0)),(AN35/AN$4*100),"")</f>
        <v/>
      </c>
      <c r="AP35" s="19"/>
      <c r="AQ35" s="4" t="str">
        <f t="shared" ref="AQ35:AQ36" si="189">IF(AND((AP35&gt;0),(AP$4&gt;0)),(AP35/AP$4*100),"")</f>
        <v/>
      </c>
      <c r="AR35" s="19"/>
      <c r="AS35" s="4" t="str">
        <f t="shared" ref="AS35:AS36" si="190">IF(AND((AR35&gt;0),(AR$4&gt;0)),(AR35/AR$4*100),"")</f>
        <v/>
      </c>
      <c r="AT35" s="19"/>
      <c r="AU35" s="4" t="str">
        <f t="shared" ref="AU35:AU36" si="191">IF(AND((AT35&gt;0),(AT$4&gt;0)),(AT35/AT$4*100),"")</f>
        <v/>
      </c>
      <c r="AV35" s="19"/>
      <c r="AW35" s="4" t="str">
        <f t="shared" ref="AW35:AW36" si="192">IF(AND((AV35&gt;0),(AV$4&gt;0)),(AV35/AV$4*100),"")</f>
        <v/>
      </c>
      <c r="AX35" s="19"/>
      <c r="AY35" s="4" t="str">
        <f t="shared" ref="AY35:AY36" si="193">IF(AND((AX35&gt;0),(AX$4&gt;0)),(AX35/AX$4*100),"")</f>
        <v/>
      </c>
      <c r="AZ35" s="19"/>
      <c r="BA35" s="4" t="str">
        <f t="shared" ref="BA35:BA36" si="194">IF(AND((AZ35&gt;0),(AZ$4&gt;0)),(AZ35/AZ$4*100),"")</f>
        <v/>
      </c>
      <c r="BB35" s="19"/>
      <c r="BC35" s="4" t="str">
        <f t="shared" ref="BC35:BC36" si="195">IF(AND((BB35&gt;0),(BB$4&gt;0)),(BB35/BB$4*100),"")</f>
        <v/>
      </c>
      <c r="BD35" s="19"/>
      <c r="BE35" s="4" t="str">
        <f t="shared" ref="BE35:BE36" si="196">IF(AND((BD35&gt;0),(BD$4&gt;0)),(BD35/BD$4*100),"")</f>
        <v/>
      </c>
      <c r="BF35" s="19"/>
      <c r="BG35" s="4" t="str">
        <f t="shared" ref="BG35:BG36" si="197">IF(AND((BF35&gt;0),(BF$4&gt;0)),(BF35/BF$4*100),"")</f>
        <v/>
      </c>
      <c r="BH35" s="19"/>
      <c r="BI35" s="4" t="str">
        <f t="shared" ref="BI35:BI36" si="198">IF(AND((BH35&gt;0),(BH$4&gt;0)),(BH35/BH$4*100),"")</f>
        <v/>
      </c>
      <c r="BK35" s="57" t="s">
        <v>29</v>
      </c>
      <c r="BL35" s="30">
        <f t="shared" si="16"/>
        <v>5</v>
      </c>
      <c r="BM35" s="31">
        <f t="shared" si="17"/>
        <v>13.2</v>
      </c>
      <c r="BN35" s="32" t="str">
        <f t="shared" si="18"/>
        <v>–</v>
      </c>
      <c r="BO35" s="33">
        <f t="shared" si="19"/>
        <v>17</v>
      </c>
      <c r="BP35" s="34">
        <f t="shared" si="20"/>
        <v>32.504780114722756</v>
      </c>
      <c r="BQ35" s="35" t="str">
        <f t="shared" si="40"/>
        <v>–</v>
      </c>
      <c r="BR35" s="36">
        <f t="shared" si="21"/>
        <v>35.732647814910031</v>
      </c>
      <c r="BS35" s="37">
        <f t="shared" si="22"/>
        <v>14.920000000000002</v>
      </c>
      <c r="BT35" s="38">
        <f t="shared" si="22"/>
        <v>34.651024518382187</v>
      </c>
      <c r="BU35" s="32">
        <f t="shared" si="23"/>
        <v>1.5319921670818035</v>
      </c>
      <c r="BV35" s="39">
        <f t="shared" si="23"/>
        <v>1.3038391454521816</v>
      </c>
    </row>
    <row r="36" spans="1:74" ht="16.5" customHeight="1" x14ac:dyDescent="0.2">
      <c r="A36" s="10" t="s">
        <v>30</v>
      </c>
      <c r="B36" s="19"/>
      <c r="C36" s="4" t="str">
        <f>IF(AND((B36&gt;0),(B$4&gt;0)),(B36/B$4*100),"")</f>
        <v/>
      </c>
      <c r="D36" s="19"/>
      <c r="E36" s="4" t="str">
        <f>IF(AND((D36&gt;0),(D$4&gt;0)),(D36/D$4*100),"")</f>
        <v/>
      </c>
      <c r="F36" s="19"/>
      <c r="G36" s="4" t="str">
        <f>IF(AND((F36&gt;0),(F$4&gt;0)),(F36/F$4*100),"")</f>
        <v/>
      </c>
      <c r="H36" s="19">
        <v>3.1</v>
      </c>
      <c r="I36" s="4">
        <f>IF(AND((H36&gt;0),(H$4&gt;0)),(H36/H$4*100),"")</f>
        <v>5.9273422562141498</v>
      </c>
      <c r="J36" s="19">
        <v>2.4</v>
      </c>
      <c r="K36" s="4">
        <f>IF(AND((J36&gt;0),(J$4&gt;0)),(J36/J$4*100),"")</f>
        <v>6.1696658097686372</v>
      </c>
      <c r="L36" s="19"/>
      <c r="M36" s="4" t="str">
        <f>IF(AND((L36&gt;0),(L$4&gt;0)),(L36/L$4*100),"")</f>
        <v/>
      </c>
      <c r="N36" s="19"/>
      <c r="O36" s="4" t="str">
        <f>IF(AND((N36&gt;0),(N$4&gt;0)),(N36/N$4*100),"")</f>
        <v/>
      </c>
      <c r="P36" s="19"/>
      <c r="Q36" s="4" t="str">
        <f>IF(AND((P36&gt;0),(P$4&gt;0)),(P36/P$4*100),"")</f>
        <v/>
      </c>
      <c r="R36" s="19"/>
      <c r="S36" s="4" t="str">
        <f>IF(AND((R36&gt;0),(R$4&gt;0)),(R36/R$4*100),"")</f>
        <v/>
      </c>
      <c r="T36" s="19"/>
      <c r="U36" s="4" t="str">
        <f>IF(AND((T36&gt;0),(T$4&gt;0)),(T36/T$4*100),"")</f>
        <v/>
      </c>
      <c r="V36" s="19"/>
      <c r="W36" s="4" t="str">
        <f>IF(AND((V36&gt;0),(V$4&gt;0)),(V36/V$4*100),"")</f>
        <v/>
      </c>
      <c r="X36" s="19"/>
      <c r="Y36" s="4" t="str">
        <f>IF(AND((X36&gt;0),(X$4&gt;0)),(X36/X$4*100),"")</f>
        <v/>
      </c>
      <c r="Z36" s="19"/>
      <c r="AA36" s="4" t="str">
        <f>IF(AND((Z36&gt;0),(Z$4&gt;0)),(Z36/Z$4*100),"")</f>
        <v/>
      </c>
      <c r="AB36" s="19"/>
      <c r="AC36" s="4" t="str">
        <f>IF(AND((AB36&gt;0),(AB$4&gt;0)),(AB36/AB$4*100),"")</f>
        <v/>
      </c>
      <c r="AD36" s="19"/>
      <c r="AE36" s="4" t="str">
        <f t="shared" si="183"/>
        <v/>
      </c>
      <c r="AF36" s="19"/>
      <c r="AG36" s="4" t="str">
        <f t="shared" si="184"/>
        <v/>
      </c>
      <c r="AH36" s="19"/>
      <c r="AI36" s="4" t="str">
        <f t="shared" si="185"/>
        <v/>
      </c>
      <c r="AJ36" s="19"/>
      <c r="AK36" s="4" t="str">
        <f t="shared" si="186"/>
        <v/>
      </c>
      <c r="AL36" s="19"/>
      <c r="AM36" s="4" t="str">
        <f t="shared" si="187"/>
        <v/>
      </c>
      <c r="AN36" s="19"/>
      <c r="AO36" s="4" t="str">
        <f t="shared" si="188"/>
        <v/>
      </c>
      <c r="AP36" s="19"/>
      <c r="AQ36" s="4" t="str">
        <f t="shared" si="189"/>
        <v/>
      </c>
      <c r="AR36" s="19"/>
      <c r="AS36" s="4" t="str">
        <f t="shared" si="190"/>
        <v/>
      </c>
      <c r="AT36" s="19"/>
      <c r="AU36" s="4" t="str">
        <f t="shared" si="191"/>
        <v/>
      </c>
      <c r="AV36" s="19"/>
      <c r="AW36" s="4" t="str">
        <f t="shared" si="192"/>
        <v/>
      </c>
      <c r="AX36" s="19"/>
      <c r="AY36" s="4" t="str">
        <f t="shared" si="193"/>
        <v/>
      </c>
      <c r="AZ36" s="19"/>
      <c r="BA36" s="4" t="str">
        <f t="shared" si="194"/>
        <v/>
      </c>
      <c r="BB36" s="19"/>
      <c r="BC36" s="4" t="str">
        <f t="shared" si="195"/>
        <v/>
      </c>
      <c r="BD36" s="19"/>
      <c r="BE36" s="4" t="str">
        <f t="shared" si="196"/>
        <v/>
      </c>
      <c r="BF36" s="19"/>
      <c r="BG36" s="4" t="str">
        <f t="shared" si="197"/>
        <v/>
      </c>
      <c r="BH36" s="19"/>
      <c r="BI36" s="4" t="str">
        <f t="shared" si="198"/>
        <v/>
      </c>
      <c r="BK36" s="57" t="s">
        <v>30</v>
      </c>
      <c r="BL36" s="30">
        <f t="shared" si="16"/>
        <v>2</v>
      </c>
      <c r="BM36" s="31">
        <f t="shared" si="17"/>
        <v>2.4</v>
      </c>
      <c r="BN36" s="32" t="str">
        <f t="shared" si="18"/>
        <v>–</v>
      </c>
      <c r="BO36" s="33">
        <f t="shared" si="19"/>
        <v>3.1</v>
      </c>
      <c r="BP36" s="34">
        <f t="shared" si="20"/>
        <v>5.9273422562141498</v>
      </c>
      <c r="BQ36" s="35" t="str">
        <f t="shared" si="40"/>
        <v>–</v>
      </c>
      <c r="BR36" s="36">
        <f t="shared" si="21"/>
        <v>6.1696658097686372</v>
      </c>
      <c r="BS36" s="37">
        <f t="shared" si="22"/>
        <v>2.75</v>
      </c>
      <c r="BT36" s="38">
        <f t="shared" si="22"/>
        <v>6.0485040329913939</v>
      </c>
      <c r="BU36" s="32">
        <f t="shared" si="23"/>
        <v>0.49497474683058429</v>
      </c>
      <c r="BV36" s="39">
        <f t="shared" si="23"/>
        <v>0.17134862795959957</v>
      </c>
    </row>
    <row r="37" spans="1:74" ht="16.5" customHeight="1" thickBot="1" x14ac:dyDescent="0.25">
      <c r="A37" s="10" t="s">
        <v>107</v>
      </c>
      <c r="B37" s="68" t="str">
        <f>IF(AND((B36&gt;0),(B35&gt;0)),(B36/B35),"")</f>
        <v/>
      </c>
      <c r="C37" s="4" t="s">
        <v>3</v>
      </c>
      <c r="D37" s="68" t="str">
        <f>IF(AND((D36&gt;0),(D35&gt;0)),(D36/D35),"")</f>
        <v/>
      </c>
      <c r="E37" s="4" t="s">
        <v>3</v>
      </c>
      <c r="F37" s="68" t="str">
        <f>IF(AND((F36&gt;0),(F35&gt;0)),(F36/F35),"")</f>
        <v/>
      </c>
      <c r="G37" s="4" t="s">
        <v>3</v>
      </c>
      <c r="H37" s="68">
        <f>IF(AND((H36&gt;0),(H35&gt;0)),(H36/H35),"")</f>
        <v>0.18235294117647061</v>
      </c>
      <c r="I37" s="4" t="s">
        <v>3</v>
      </c>
      <c r="J37" s="68">
        <f>IF(AND((J36&gt;0),(J35&gt;0)),(J36/J35),"")</f>
        <v>0.1726618705035971</v>
      </c>
      <c r="K37" s="4" t="s">
        <v>3</v>
      </c>
      <c r="L37" s="68" t="str">
        <f>IF(AND((L36&gt;0),(L35&gt;0)),(L36/L35),"")</f>
        <v/>
      </c>
      <c r="M37" s="4" t="s">
        <v>3</v>
      </c>
      <c r="N37" s="68" t="str">
        <f>IF(AND((N36&gt;0),(N35&gt;0)),(N36/N35),"")</f>
        <v/>
      </c>
      <c r="O37" s="4" t="s">
        <v>3</v>
      </c>
      <c r="P37" s="68" t="str">
        <f>IF(AND((P36&gt;0),(P35&gt;0)),(P36/P35),"")</f>
        <v/>
      </c>
      <c r="Q37" s="4" t="s">
        <v>3</v>
      </c>
      <c r="R37" s="68" t="str">
        <f>IF(AND((R36&gt;0),(R35&gt;0)),(R36/R35),"")</f>
        <v/>
      </c>
      <c r="S37" s="4" t="s">
        <v>3</v>
      </c>
      <c r="T37" s="68" t="str">
        <f>IF(AND((T36&gt;0),(T35&gt;0)),(T36/T35),"")</f>
        <v/>
      </c>
      <c r="U37" s="4" t="s">
        <v>3</v>
      </c>
      <c r="V37" s="68" t="str">
        <f>IF(AND((V36&gt;0),(V35&gt;0)),(V36/V35),"")</f>
        <v/>
      </c>
      <c r="W37" s="4" t="s">
        <v>3</v>
      </c>
      <c r="X37" s="68" t="str">
        <f>IF(AND((X36&gt;0),(X35&gt;0)),(X36/X35),"")</f>
        <v/>
      </c>
      <c r="Y37" s="4" t="s">
        <v>3</v>
      </c>
      <c r="Z37" s="68" t="str">
        <f>IF(AND((Z36&gt;0),(Z35&gt;0)),(Z36/Z35),"")</f>
        <v/>
      </c>
      <c r="AA37" s="4" t="s">
        <v>3</v>
      </c>
      <c r="AB37" s="68" t="str">
        <f>IF(AND((AB36&gt;0),(AB35&gt;0)),(AB36/AB35),"")</f>
        <v/>
      </c>
      <c r="AC37" s="4" t="s">
        <v>3</v>
      </c>
      <c r="AD37" s="68" t="str">
        <f t="shared" ref="AD37" si="199">IF(AND((AD36&gt;0),(AD35&gt;0)),(AD36/AD35),"")</f>
        <v/>
      </c>
      <c r="AE37" s="4" t="s">
        <v>3</v>
      </c>
      <c r="AF37" s="68" t="str">
        <f t="shared" ref="AF37" si="200">IF(AND((AF36&gt;0),(AF35&gt;0)),(AF36/AF35),"")</f>
        <v/>
      </c>
      <c r="AG37" s="4" t="s">
        <v>3</v>
      </c>
      <c r="AH37" s="68" t="str">
        <f t="shared" ref="AH37" si="201">IF(AND((AH36&gt;0),(AH35&gt;0)),(AH36/AH35),"")</f>
        <v/>
      </c>
      <c r="AI37" s="4" t="s">
        <v>3</v>
      </c>
      <c r="AJ37" s="68" t="str">
        <f t="shared" ref="AJ37" si="202">IF(AND((AJ36&gt;0),(AJ35&gt;0)),(AJ36/AJ35),"")</f>
        <v/>
      </c>
      <c r="AK37" s="4" t="s">
        <v>3</v>
      </c>
      <c r="AL37" s="68" t="str">
        <f t="shared" ref="AL37" si="203">IF(AND((AL36&gt;0),(AL35&gt;0)),(AL36/AL35),"")</f>
        <v/>
      </c>
      <c r="AM37" s="4" t="s">
        <v>3</v>
      </c>
      <c r="AN37" s="68" t="str">
        <f t="shared" ref="AN37" si="204">IF(AND((AN36&gt;0),(AN35&gt;0)),(AN36/AN35),"")</f>
        <v/>
      </c>
      <c r="AO37" s="4" t="s">
        <v>3</v>
      </c>
      <c r="AP37" s="68" t="str">
        <f t="shared" ref="AP37" si="205">IF(AND((AP36&gt;0),(AP35&gt;0)),(AP36/AP35),"")</f>
        <v/>
      </c>
      <c r="AQ37" s="4" t="s">
        <v>3</v>
      </c>
      <c r="AR37" s="68" t="str">
        <f t="shared" ref="AR37" si="206">IF(AND((AR36&gt;0),(AR35&gt;0)),(AR36/AR35),"")</f>
        <v/>
      </c>
      <c r="AS37" s="4" t="s">
        <v>3</v>
      </c>
      <c r="AT37" s="68" t="str">
        <f t="shared" ref="AT37" si="207">IF(AND((AT36&gt;0),(AT35&gt;0)),(AT36/AT35),"")</f>
        <v/>
      </c>
      <c r="AU37" s="4" t="s">
        <v>3</v>
      </c>
      <c r="AV37" s="68" t="str">
        <f t="shared" ref="AV37" si="208">IF(AND((AV36&gt;0),(AV35&gt;0)),(AV36/AV35),"")</f>
        <v/>
      </c>
      <c r="AW37" s="4" t="s">
        <v>3</v>
      </c>
      <c r="AX37" s="68" t="str">
        <f t="shared" ref="AX37" si="209">IF(AND((AX36&gt;0),(AX35&gt;0)),(AX36/AX35),"")</f>
        <v/>
      </c>
      <c r="AY37" s="4" t="s">
        <v>3</v>
      </c>
      <c r="AZ37" s="68" t="str">
        <f t="shared" ref="AZ37" si="210">IF(AND((AZ36&gt;0),(AZ35&gt;0)),(AZ36/AZ35),"")</f>
        <v/>
      </c>
      <c r="BA37" s="4" t="s">
        <v>3</v>
      </c>
      <c r="BB37" s="68" t="str">
        <f t="shared" ref="BB37" si="211">IF(AND((BB36&gt;0),(BB35&gt;0)),(BB36/BB35),"")</f>
        <v/>
      </c>
      <c r="BC37" s="4" t="s">
        <v>3</v>
      </c>
      <c r="BD37" s="68" t="str">
        <f t="shared" ref="BD37" si="212">IF(AND((BD36&gt;0),(BD35&gt;0)),(BD36/BD35),"")</f>
        <v/>
      </c>
      <c r="BE37" s="4" t="s">
        <v>3</v>
      </c>
      <c r="BF37" s="68" t="str">
        <f t="shared" ref="BF37" si="213">IF(AND((BF36&gt;0),(BF35&gt;0)),(BF36/BF35),"")</f>
        <v/>
      </c>
      <c r="BG37" s="4" t="s">
        <v>3</v>
      </c>
      <c r="BH37" s="68" t="str">
        <f t="shared" ref="BH37" si="214">IF(AND((BH36&gt;0),(BH35&gt;0)),(BH36/BH35),"")</f>
        <v/>
      </c>
      <c r="BI37" s="4" t="s">
        <v>3</v>
      </c>
      <c r="BK37" s="58" t="s">
        <v>31</v>
      </c>
      <c r="BL37" s="44">
        <f t="shared" si="16"/>
        <v>2</v>
      </c>
      <c r="BM37" s="45">
        <f t="shared" si="17"/>
        <v>0.1726618705035971</v>
      </c>
      <c r="BN37" s="46" t="str">
        <f t="shared" si="18"/>
        <v>–</v>
      </c>
      <c r="BO37" s="47">
        <f t="shared" si="19"/>
        <v>0.18235294117647061</v>
      </c>
      <c r="BP37" s="48" t="str">
        <f t="shared" si="20"/>
        <v/>
      </c>
      <c r="BQ37" s="49" t="s">
        <v>3</v>
      </c>
      <c r="BR37" s="50" t="str">
        <f t="shared" si="21"/>
        <v/>
      </c>
      <c r="BS37" s="51">
        <f t="shared" si="22"/>
        <v>0.17750740584003386</v>
      </c>
      <c r="BT37" s="52" t="s">
        <v>3</v>
      </c>
      <c r="BU37" s="53">
        <f t="shared" si="23"/>
        <v>6.8526217897469316E-3</v>
      </c>
      <c r="BV37" s="54" t="s">
        <v>3</v>
      </c>
    </row>
    <row r="38" spans="1:74"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E11" sqref="E11"/>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12" sqref="I12"/>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attenboroughi</v>
      </c>
      <c r="B2" s="128" t="str">
        <f>'general info'!D3</f>
        <v>ZA.015+436</v>
      </c>
      <c r="C2" s="101" t="str">
        <f>females!B1</f>
        <v>1 (HOL)</v>
      </c>
      <c r="D2" s="102">
        <f>IF(females!B3&gt;0,females!B3,"")</f>
        <v>279</v>
      </c>
      <c r="E2" s="107">
        <f>IF(females!B4&gt;0,females!B4,"")</f>
        <v>66.2</v>
      </c>
      <c r="F2" s="107">
        <f>IF(females!B6&gt;0,females!B6,"")</f>
        <v>18</v>
      </c>
      <c r="G2" s="107">
        <f>IF(females!B7&gt;0,females!B7,"")</f>
        <v>8.9</v>
      </c>
      <c r="H2" s="107">
        <f>IF(females!B8&gt;0,females!B8,"")</f>
        <v>22.9</v>
      </c>
      <c r="I2" s="107">
        <f>IF(females!B9&gt;0,females!B9,"")</f>
        <v>6.7</v>
      </c>
      <c r="J2" s="107">
        <f>IF(females!B10&gt;0,females!B10,"")</f>
        <v>50.6</v>
      </c>
      <c r="K2" s="108">
        <f>IF(females!B11&gt;0,females!B11,"")</f>
        <v>0.18136200716845879</v>
      </c>
      <c r="L2" s="110">
        <f>IF(females!B13&gt;0,females!B13,"")</f>
        <v>31.4</v>
      </c>
      <c r="M2" s="107">
        <f>IF(females!B14&gt;0,females!B14,"")</f>
        <v>33</v>
      </c>
      <c r="N2" s="107">
        <f>IF(females!B15&gt;0,females!B15,"")</f>
        <v>24.9</v>
      </c>
      <c r="O2" s="107">
        <f>IF(females!B16&gt;0,females!B16,"")</f>
        <v>30.9</v>
      </c>
      <c r="P2" s="107">
        <f>IF(females!B17&gt;0,females!B17,"")</f>
        <v>19.7</v>
      </c>
      <c r="Q2" s="107">
        <f>IF(females!B18&gt;0,females!B18,"")</f>
        <v>23.1</v>
      </c>
      <c r="R2" s="107">
        <f>IF(females!B19&gt;0,females!B19,"")</f>
        <v>3.2</v>
      </c>
      <c r="S2" s="107">
        <f>IF(females!B20&gt;0,females!B20,"")</f>
        <v>4.7</v>
      </c>
      <c r="T2" s="107">
        <f>IF(females!B21&gt;0,females!B21,"")</f>
        <v>11</v>
      </c>
      <c r="U2" s="107">
        <f>IF(females!B23&gt;0,females!B23,"")</f>
        <v>17.8</v>
      </c>
      <c r="V2" s="107">
        <f>IF(females!B24&gt;0,females!B24,"")</f>
        <v>3.8</v>
      </c>
      <c r="W2" s="108">
        <f>IF(females!B25&gt;0,females!B25,"")</f>
        <v>0.21348314606741572</v>
      </c>
      <c r="X2" s="107">
        <f>IF(females!B27&gt;0,females!B27,"")</f>
        <v>17.5</v>
      </c>
      <c r="Y2" s="107">
        <f>IF(females!B28&gt;0,females!B28,"")</f>
        <v>2.6</v>
      </c>
      <c r="Z2" s="108">
        <f>IF(females!B29&gt;0,females!B29,"")</f>
        <v>0.14857142857142858</v>
      </c>
      <c r="AA2" s="107">
        <f>IF(females!B31&gt;0,females!B31,"")</f>
        <v>17.3</v>
      </c>
      <c r="AB2" s="111">
        <f>IF(females!B32&gt;0,females!B32,"")</f>
        <v>2.8</v>
      </c>
      <c r="AC2" s="112">
        <f>IF(females!B33&gt;0,females!B33,"")</f>
        <v>0.16184971098265893</v>
      </c>
      <c r="AD2" s="111">
        <f>IF(females!B35&gt;0,females!B35,"")</f>
        <v>19.2</v>
      </c>
      <c r="AE2" s="111">
        <f>IF(females!B36&gt;0,females!B36,"")</f>
        <v>4</v>
      </c>
      <c r="AF2" s="112">
        <f>IF(females!B37&gt;0,females!B37,"")</f>
        <v>0.20833333333333334</v>
      </c>
    </row>
    <row r="3" spans="1:32" ht="25.5" x14ac:dyDescent="0.2">
      <c r="A3" s="63" t="str">
        <f t="shared" ref="A3:B19" si="0">A$2</f>
        <v>Echiniscus attenboroughi</v>
      </c>
      <c r="B3" s="79" t="str">
        <f>B$2</f>
        <v>ZA.015+436</v>
      </c>
      <c r="C3" s="101">
        <f>females!D1</f>
        <v>2</v>
      </c>
      <c r="D3" s="102">
        <f>IF(females!D3&gt;0,females!D3,"")</f>
        <v>298</v>
      </c>
      <c r="E3" s="113">
        <f>IF(females!D4&gt;0,females!D4,"")</f>
        <v>60.3</v>
      </c>
      <c r="F3" s="113">
        <f>IF(females!D6&gt;0,females!D6,"")</f>
        <v>16.899999999999999</v>
      </c>
      <c r="G3" s="113">
        <f>IF(females!D7&gt;0,females!D7,"")</f>
        <v>9.9</v>
      </c>
      <c r="H3" s="113">
        <f>IF(females!D8&gt;0,females!D8,"")</f>
        <v>22.6</v>
      </c>
      <c r="I3" s="113">
        <f>IF(females!D9&gt;0,females!D9,"")</f>
        <v>7.2</v>
      </c>
      <c r="J3" s="113">
        <f>IF(females!D10&gt;0,females!D10,"")</f>
        <v>53.8</v>
      </c>
      <c r="K3" s="112">
        <f>IF(females!D11&gt;0,females!D11,"")</f>
        <v>0.18053691275167785</v>
      </c>
      <c r="L3" s="115">
        <f>IF(females!D13&gt;0,females!D13,"")</f>
        <v>26.9</v>
      </c>
      <c r="M3" s="113">
        <f>IF(females!D14&gt;0,females!D14,"")</f>
        <v>27.6</v>
      </c>
      <c r="N3" s="113">
        <f>IF(females!D15&gt;0,females!D15,"")</f>
        <v>26.2</v>
      </c>
      <c r="O3" s="113">
        <f>IF(females!D16&gt;0,females!D16,"")</f>
        <v>26.1</v>
      </c>
      <c r="P3" s="113">
        <f>IF(females!D17&gt;0,females!D17,"")</f>
        <v>22.4</v>
      </c>
      <c r="Q3" s="113">
        <f>IF(females!D18&gt;0,females!D18,"")</f>
        <v>25</v>
      </c>
      <c r="R3" s="113">
        <f>IF(females!D19&gt;0,females!D19,"")</f>
        <v>3.1</v>
      </c>
      <c r="S3" s="113">
        <f>IF(females!D20&gt;0,females!D20,"")</f>
        <v>5.0999999999999996</v>
      </c>
      <c r="T3" s="113">
        <f>IF(females!D21&gt;0,females!D21,"")</f>
        <v>13</v>
      </c>
      <c r="U3" s="113">
        <f>IF(females!D23&gt;0,females!D23,"")</f>
        <v>17.8</v>
      </c>
      <c r="V3" s="113" t="str">
        <f>IF(females!D24&gt;0,females!D24,"")</f>
        <v/>
      </c>
      <c r="W3" s="112" t="str">
        <f>IF(females!D25&gt;0,females!D25,"")</f>
        <v/>
      </c>
      <c r="X3" s="113">
        <f>IF(females!D27&gt;0,females!D27,"")</f>
        <v>17.600000000000001</v>
      </c>
      <c r="Y3" s="113">
        <f>IF(females!D28&gt;0,females!D28,"")</f>
        <v>2.6</v>
      </c>
      <c r="Z3" s="112">
        <f>IF(females!D29&gt;0,females!D29,"")</f>
        <v>0.14772727272727271</v>
      </c>
      <c r="AA3" s="113">
        <f>IF(females!D31&gt;0,females!D31,"")</f>
        <v>17.100000000000001</v>
      </c>
      <c r="AB3" s="111">
        <f>IF(females!D32&gt;0,females!D32,"")</f>
        <v>2.7</v>
      </c>
      <c r="AC3" s="112">
        <f>IF(females!D33&gt;0,females!D33,"")</f>
        <v>0.15789473684210525</v>
      </c>
      <c r="AD3" s="111">
        <f>IF(females!D35&gt;0,females!D35,"")</f>
        <v>19.2</v>
      </c>
      <c r="AE3" s="111">
        <f>IF(females!D36&gt;0,females!D36,"")</f>
        <v>4</v>
      </c>
      <c r="AF3" s="112">
        <f>IF(females!D37&gt;0,females!D37,"")</f>
        <v>0.20833333333333334</v>
      </c>
    </row>
    <row r="4" spans="1:32" ht="25.5" x14ac:dyDescent="0.2">
      <c r="A4" s="63" t="str">
        <f t="shared" si="0"/>
        <v>Echiniscus attenboroughi</v>
      </c>
      <c r="B4" s="79" t="str">
        <f t="shared" si="0"/>
        <v>ZA.015+436</v>
      </c>
      <c r="C4" s="101">
        <f>females!F1</f>
        <v>3</v>
      </c>
      <c r="D4" s="102">
        <f>IF(females!F3&gt;0,females!F3,"")</f>
        <v>254</v>
      </c>
      <c r="E4" s="113">
        <f>IF(females!F4&gt;0,females!F4,"")</f>
        <v>47.3</v>
      </c>
      <c r="F4" s="113">
        <f>IF(females!F6&gt;0,females!F6,"")</f>
        <v>11.8</v>
      </c>
      <c r="G4" s="113">
        <f>IF(females!F7&gt;0,females!F7,"")</f>
        <v>8.6</v>
      </c>
      <c r="H4" s="113">
        <f>IF(females!F8&gt;0,females!F8,"")</f>
        <v>16.2</v>
      </c>
      <c r="I4" s="113">
        <f>IF(females!F9&gt;0,females!F9,"")</f>
        <v>5.8</v>
      </c>
      <c r="J4" s="113">
        <f>IF(females!F10&gt;0,females!F10,"")</f>
        <v>41.1</v>
      </c>
      <c r="K4" s="112">
        <f>IF(females!F11&gt;0,females!F11,"")</f>
        <v>0.16181102362204725</v>
      </c>
      <c r="L4" s="115">
        <f>IF(females!F13&gt;0,females!F13,"")</f>
        <v>14.9</v>
      </c>
      <c r="M4" s="113">
        <f>IF(females!F14&gt;0,females!F14,"")</f>
        <v>24.6</v>
      </c>
      <c r="N4" s="113">
        <f>IF(females!F15&gt;0,females!F15,"")</f>
        <v>17.899999999999999</v>
      </c>
      <c r="O4" s="113">
        <f>IF(females!F16&gt;0,females!F16,"")</f>
        <v>20.9</v>
      </c>
      <c r="P4" s="113">
        <f>IF(females!F17&gt;0,females!F17,"")</f>
        <v>13.5</v>
      </c>
      <c r="Q4" s="113">
        <f>IF(females!F18&gt;0,females!F18,"")</f>
        <v>17.3</v>
      </c>
      <c r="R4" s="113">
        <f>IF(females!F19&gt;0,females!F19,"")</f>
        <v>2.8</v>
      </c>
      <c r="S4" s="113">
        <f>IF(females!F20&gt;0,females!F20,"")</f>
        <v>4.2</v>
      </c>
      <c r="T4" s="113">
        <f>IF(females!F21&gt;0,females!F21,"")</f>
        <v>9</v>
      </c>
      <c r="U4" s="113">
        <f>IF(females!F23&gt;0,females!F23,"")</f>
        <v>14.7</v>
      </c>
      <c r="V4" s="113">
        <f>IF(females!F24&gt;0,females!F24,"")</f>
        <v>2.5</v>
      </c>
      <c r="W4" s="112">
        <f>IF(females!F25&gt;0,females!F25,"")</f>
        <v>0.17006802721088435</v>
      </c>
      <c r="X4" s="113">
        <f>IF(females!F27&gt;0,females!F27,"")</f>
        <v>13.8</v>
      </c>
      <c r="Y4" s="113">
        <f>IF(females!F28&gt;0,females!F28,"")</f>
        <v>2.5</v>
      </c>
      <c r="Z4" s="112">
        <f>IF(females!F29&gt;0,females!F29,"")</f>
        <v>0.18115942028985507</v>
      </c>
      <c r="AA4" s="113">
        <f>IF(females!F31&gt;0,females!F31,"")</f>
        <v>14.5</v>
      </c>
      <c r="AB4" s="111">
        <f>IF(females!F32&gt;0,females!F32,"")</f>
        <v>2.6</v>
      </c>
      <c r="AC4" s="112">
        <f>IF(females!F33&gt;0,females!F33,"")</f>
        <v>0.1793103448275862</v>
      </c>
      <c r="AD4" s="111">
        <f>IF(females!F35&gt;0,females!F35,"")</f>
        <v>16</v>
      </c>
      <c r="AE4" s="111">
        <f>IF(females!F36&gt;0,females!F36,"")</f>
        <v>3</v>
      </c>
      <c r="AF4" s="112">
        <f>IF(females!F37&gt;0,females!F37,"")</f>
        <v>0.1875</v>
      </c>
    </row>
    <row r="5" spans="1:32" ht="25.5" x14ac:dyDescent="0.2">
      <c r="A5" s="63" t="str">
        <f t="shared" si="0"/>
        <v>Echiniscus attenboroughi</v>
      </c>
      <c r="B5" s="79" t="str">
        <f t="shared" si="0"/>
        <v>ZA.015+436</v>
      </c>
      <c r="C5" s="101">
        <f>females!H1</f>
        <v>4</v>
      </c>
      <c r="D5" s="102">
        <f>IF(females!H3&gt;0,females!H3,"")</f>
        <v>274</v>
      </c>
      <c r="E5" s="113">
        <f>IF(females!H4&gt;0,females!H4,"")</f>
        <v>56.4</v>
      </c>
      <c r="F5" s="113">
        <f>IF(females!H6&gt;0,females!H6,"")</f>
        <v>11.2</v>
      </c>
      <c r="G5" s="113">
        <f>IF(females!H7&gt;0,females!H7,"")</f>
        <v>9.1</v>
      </c>
      <c r="H5" s="113">
        <f>IF(females!H8&gt;0,females!H8,"")</f>
        <v>22.7</v>
      </c>
      <c r="I5" s="113">
        <f>IF(females!H9&gt;0,females!H9,"")</f>
        <v>6.7</v>
      </c>
      <c r="J5" s="113">
        <f>IF(females!H10&gt;0,females!H10,"")</f>
        <v>53.6</v>
      </c>
      <c r="K5" s="112">
        <f>IF(females!H11&gt;0,females!H11,"")</f>
        <v>0.19562043795620437</v>
      </c>
      <c r="L5" s="115">
        <f>IF(females!H13&gt;0,females!H13,"")</f>
        <v>24.3</v>
      </c>
      <c r="M5" s="113">
        <f>IF(females!H14&gt;0,females!H14,"")</f>
        <v>27.6</v>
      </c>
      <c r="N5" s="113">
        <f>IF(females!H15&gt;0,females!H15,"")</f>
        <v>23.4</v>
      </c>
      <c r="O5" s="113">
        <f>IF(females!H16&gt;0,females!H16,"")</f>
        <v>30.2</v>
      </c>
      <c r="P5" s="113">
        <f>IF(females!H17&gt;0,females!H17,"")</f>
        <v>16.7</v>
      </c>
      <c r="Q5" s="113">
        <f>IF(females!H18&gt;0,females!H18,"")</f>
        <v>18</v>
      </c>
      <c r="R5" s="113">
        <f>IF(females!H19&gt;0,females!H19,"")</f>
        <v>2.7</v>
      </c>
      <c r="S5" s="113">
        <f>IF(females!H20&gt;0,females!H20,"")</f>
        <v>4.4000000000000004</v>
      </c>
      <c r="T5" s="113">
        <f>IF(females!H21&gt;0,females!H21,"")</f>
        <v>15</v>
      </c>
      <c r="U5" s="113">
        <f>IF(females!H23&gt;0,females!H23,"")</f>
        <v>16.7</v>
      </c>
      <c r="V5" s="113">
        <f>IF(females!H24&gt;0,females!H24,"")</f>
        <v>3.1</v>
      </c>
      <c r="W5" s="112">
        <f>IF(females!H25&gt;0,females!H25,"")</f>
        <v>0.18562874251497008</v>
      </c>
      <c r="X5" s="113">
        <f>IF(females!H27&gt;0,females!H27,"")</f>
        <v>15.6</v>
      </c>
      <c r="Y5" s="113">
        <f>IF(females!H28&gt;0,females!H28,"")</f>
        <v>2.6</v>
      </c>
      <c r="Z5" s="112">
        <f>IF(females!H29&gt;0,females!H29,"")</f>
        <v>0.16666666666666669</v>
      </c>
      <c r="AA5" s="113">
        <f>IF(females!H31&gt;0,females!H31,"")</f>
        <v>15.9</v>
      </c>
      <c r="AB5" s="111" t="str">
        <f>IF(females!H32&gt;0,females!H32,"")</f>
        <v/>
      </c>
      <c r="AC5" s="112" t="str">
        <f>IF(females!H33&gt;0,females!H33,"")</f>
        <v/>
      </c>
      <c r="AD5" s="111">
        <f>IF(females!H35&gt;0,females!H35,"")</f>
        <v>18</v>
      </c>
      <c r="AE5" s="111">
        <f>IF(females!H36&gt;0,females!H36,"")</f>
        <v>3.9</v>
      </c>
      <c r="AF5" s="112">
        <f>IF(females!H37&gt;0,females!H37,"")</f>
        <v>0.21666666666666667</v>
      </c>
    </row>
    <row r="6" spans="1:32" ht="25.5" x14ac:dyDescent="0.2">
      <c r="A6" s="63" t="str">
        <f t="shared" si="0"/>
        <v>Echiniscus attenboroughi</v>
      </c>
      <c r="B6" s="79" t="str">
        <f t="shared" si="0"/>
        <v>ZA.015+436</v>
      </c>
      <c r="C6" s="101">
        <f>females!J1</f>
        <v>5</v>
      </c>
      <c r="D6" s="102">
        <f>IF(females!J3&gt;0,females!J3,"")</f>
        <v>260</v>
      </c>
      <c r="E6" s="113">
        <f>IF(females!J4&gt;0,females!J4,"")</f>
        <v>55.9</v>
      </c>
      <c r="F6" s="113">
        <f>IF(females!J6&gt;0,females!J6,"")</f>
        <v>14.7</v>
      </c>
      <c r="G6" s="113">
        <f>IF(females!J7&gt;0,females!J7,"")</f>
        <v>8.4</v>
      </c>
      <c r="H6" s="113">
        <f>IF(females!J8&gt;0,females!J8,"")</f>
        <v>21</v>
      </c>
      <c r="I6" s="113">
        <f>IF(females!J9&gt;0,females!J9,"")</f>
        <v>6.9</v>
      </c>
      <c r="J6" s="113">
        <f>IF(females!J10&gt;0,females!J10,"")</f>
        <v>49.8</v>
      </c>
      <c r="K6" s="112">
        <f>IF(females!J11&gt;0,females!J11,"")</f>
        <v>0.19153846153846152</v>
      </c>
      <c r="L6" s="115">
        <f>IF(females!J13&gt;0,females!J13,"")</f>
        <v>20.8</v>
      </c>
      <c r="M6" s="113">
        <f>IF(females!J14&gt;0,females!J14,"")</f>
        <v>24.4</v>
      </c>
      <c r="N6" s="113">
        <f>IF(females!J15&gt;0,females!J15,"")</f>
        <v>18.899999999999999</v>
      </c>
      <c r="O6" s="113">
        <f>IF(females!J16&gt;0,females!J16,"")</f>
        <v>26.4</v>
      </c>
      <c r="P6" s="113">
        <f>IF(females!J17&gt;0,females!J17,"")</f>
        <v>17.7</v>
      </c>
      <c r="Q6" s="113">
        <f>IF(females!J18&gt;0,females!J18,"")</f>
        <v>16.3</v>
      </c>
      <c r="R6" s="113">
        <f>IF(females!J19&gt;0,females!J19,"")</f>
        <v>2.8</v>
      </c>
      <c r="S6" s="113">
        <f>IF(females!J20&gt;0,females!J20,"")</f>
        <v>4.5999999999999996</v>
      </c>
      <c r="T6" s="113">
        <f>IF(females!J21&gt;0,females!J21,"")</f>
        <v>12</v>
      </c>
      <c r="U6" s="113">
        <f>IF(females!J23&gt;0,females!J23,"")</f>
        <v>16.3</v>
      </c>
      <c r="V6" s="113">
        <f>IF(females!J24&gt;0,females!J24,"")</f>
        <v>3.1</v>
      </c>
      <c r="W6" s="112">
        <f>IF(females!J25&gt;0,females!J25,"")</f>
        <v>0.19018404907975459</v>
      </c>
      <c r="X6" s="113">
        <f>IF(females!J27&gt;0,females!J27,"")</f>
        <v>16.3</v>
      </c>
      <c r="Y6" s="113">
        <f>IF(females!J28&gt;0,females!J28,"")</f>
        <v>2.8</v>
      </c>
      <c r="Z6" s="112">
        <f>IF(females!J29&gt;0,females!J29,"")</f>
        <v>0.17177914110429446</v>
      </c>
      <c r="AA6" s="113">
        <f>IF(females!J31&gt;0,females!J31,"")</f>
        <v>15.9</v>
      </c>
      <c r="AB6" s="111">
        <f>IF(females!J32&gt;0,females!J32,"")</f>
        <v>2.6</v>
      </c>
      <c r="AC6" s="112">
        <f>IF(females!J33&gt;0,females!J33,"")</f>
        <v>0.16352201257861634</v>
      </c>
      <c r="AD6" s="111">
        <f>IF(females!J35&gt;0,females!J35,"")</f>
        <v>18.8</v>
      </c>
      <c r="AE6" s="111">
        <f>IF(females!J36&gt;0,females!J36,"")</f>
        <v>3.3</v>
      </c>
      <c r="AF6" s="112">
        <f>IF(females!J37&gt;0,females!J37,"")</f>
        <v>0.175531914893617</v>
      </c>
    </row>
    <row r="7" spans="1:32" ht="25.5" x14ac:dyDescent="0.2">
      <c r="A7" s="63" t="str">
        <f t="shared" si="0"/>
        <v>Echiniscus attenboroughi</v>
      </c>
      <c r="B7" s="79" t="str">
        <f t="shared" si="0"/>
        <v>ZA.015+436</v>
      </c>
      <c r="C7" s="101">
        <f>females!L1</f>
        <v>6</v>
      </c>
      <c r="D7" s="102">
        <f>IF(females!L3&gt;0,females!L3,"")</f>
        <v>287</v>
      </c>
      <c r="E7" s="113">
        <f>IF(females!L4&gt;0,females!L4,"")</f>
        <v>64.3</v>
      </c>
      <c r="F7" s="113">
        <f>IF(females!L6&gt;0,females!L6,"")</f>
        <v>14.7</v>
      </c>
      <c r="G7" s="113">
        <f>IF(females!L7&gt;0,females!L7,"")</f>
        <v>9.3000000000000007</v>
      </c>
      <c r="H7" s="113">
        <f>IF(females!L8&gt;0,females!L8,"")</f>
        <v>21.7</v>
      </c>
      <c r="I7" s="113">
        <f>IF(females!L9&gt;0,females!L9,"")</f>
        <v>7.3</v>
      </c>
      <c r="J7" s="113" t="str">
        <f>IF(females!L10&gt;0,females!L10,"")</f>
        <v/>
      </c>
      <c r="K7" s="112" t="str">
        <f>IF(females!L11&gt;0,females!L11,"")</f>
        <v/>
      </c>
      <c r="L7" s="115">
        <f>IF(females!L13&gt;0,females!L13,"")</f>
        <v>28.3</v>
      </c>
      <c r="M7" s="113">
        <f>IF(females!L14&gt;0,females!L14,"")</f>
        <v>28.2</v>
      </c>
      <c r="N7" s="113">
        <f>IF(females!L15&gt;0,females!L15,"")</f>
        <v>25.8</v>
      </c>
      <c r="O7" s="113">
        <f>IF(females!L16&gt;0,females!L16,"")</f>
        <v>24.7</v>
      </c>
      <c r="P7" s="113">
        <f>IF(females!L17&gt;0,females!L17,"")</f>
        <v>22.6</v>
      </c>
      <c r="Q7" s="113">
        <f>IF(females!L18&gt;0,females!L18,"")</f>
        <v>22</v>
      </c>
      <c r="R7" s="113">
        <f>IF(females!L19&gt;0,females!L19,"")</f>
        <v>2.7</v>
      </c>
      <c r="S7" s="113">
        <f>IF(females!L20&gt;0,females!L20,"")</f>
        <v>4.5</v>
      </c>
      <c r="T7" s="113">
        <f>IF(females!L21&gt;0,females!L21,"")</f>
        <v>11</v>
      </c>
      <c r="U7" s="113">
        <f>IF(females!L23&gt;0,females!L23,"")</f>
        <v>19</v>
      </c>
      <c r="V7" s="113">
        <f>IF(females!L24&gt;0,females!L24,"")</f>
        <v>3</v>
      </c>
      <c r="W7" s="112">
        <f>IF(females!L25&gt;0,females!L25,"")</f>
        <v>0.15789473684210525</v>
      </c>
      <c r="X7" s="113">
        <f>IF(females!L27&gt;0,females!L27,"")</f>
        <v>17.100000000000001</v>
      </c>
      <c r="Y7" s="113" t="str">
        <f>IF(females!L28&gt;0,females!L28,"")</f>
        <v/>
      </c>
      <c r="Z7" s="112" t="str">
        <f>IF(females!L29&gt;0,females!L29,"")</f>
        <v/>
      </c>
      <c r="AA7" s="113">
        <f>IF(females!L31&gt;0,females!L31,"")</f>
        <v>17.600000000000001</v>
      </c>
      <c r="AB7" s="111">
        <f>IF(females!L32&gt;0,females!L32,"")</f>
        <v>3</v>
      </c>
      <c r="AC7" s="112">
        <f>IF(females!L33&gt;0,females!L33,"")</f>
        <v>0.17045454545454544</v>
      </c>
      <c r="AD7" s="111">
        <f>IF(females!L35&gt;0,females!L35,"")</f>
        <v>19.600000000000001</v>
      </c>
      <c r="AE7" s="111">
        <f>IF(females!L36&gt;0,females!L36,"")</f>
        <v>4.2</v>
      </c>
      <c r="AF7" s="112">
        <f>IF(females!L37&gt;0,females!L37,"")</f>
        <v>0.21428571428571427</v>
      </c>
    </row>
    <row r="8" spans="1:32" ht="25.5" x14ac:dyDescent="0.2">
      <c r="A8" s="63" t="str">
        <f t="shared" si="0"/>
        <v>Echiniscus attenboroughi</v>
      </c>
      <c r="B8" s="79" t="str">
        <f t="shared" si="0"/>
        <v>ZA.015+436</v>
      </c>
      <c r="C8" s="101">
        <f>females!N1</f>
        <v>7</v>
      </c>
      <c r="D8" s="102">
        <f>IF(females!N3&gt;0,females!N3,"")</f>
        <v>298</v>
      </c>
      <c r="E8" s="113">
        <f>IF(females!N4&gt;0,females!N4,"")</f>
        <v>67.599999999999994</v>
      </c>
      <c r="F8" s="113">
        <f>IF(females!N6&gt;0,females!N6,"")</f>
        <v>15.7</v>
      </c>
      <c r="G8" s="113">
        <f>IF(females!N7&gt;0,females!N7,"")</f>
        <v>9.1999999999999993</v>
      </c>
      <c r="H8" s="113">
        <f>IF(females!N8&gt;0,females!N8,"")</f>
        <v>21.9</v>
      </c>
      <c r="I8" s="113">
        <f>IF(females!N9&gt;0,females!N9,"")</f>
        <v>6.7</v>
      </c>
      <c r="J8" s="113">
        <f>IF(females!N10&gt;0,females!N10,"")</f>
        <v>56.2</v>
      </c>
      <c r="K8" s="112">
        <f>IF(females!N11&gt;0,females!N11,"")</f>
        <v>0.18859060402684566</v>
      </c>
      <c r="L8" s="115">
        <f>IF(females!N13&gt;0,females!N13,"")</f>
        <v>27.2</v>
      </c>
      <c r="M8" s="113">
        <f>IF(females!N14&gt;0,females!N14,"")</f>
        <v>30.8</v>
      </c>
      <c r="N8" s="113">
        <f>IF(females!N15&gt;0,females!N15,"")</f>
        <v>27.9</v>
      </c>
      <c r="O8" s="113">
        <f>IF(females!N16&gt;0,females!N16,"")</f>
        <v>28.7</v>
      </c>
      <c r="P8" s="113">
        <f>IF(females!N17&gt;0,females!N17,"")</f>
        <v>25.5</v>
      </c>
      <c r="Q8" s="113">
        <f>IF(females!N18&gt;0,females!N18,"")</f>
        <v>22.7</v>
      </c>
      <c r="R8" s="113">
        <f>IF(females!N19&gt;0,females!N19,"")</f>
        <v>2.9</v>
      </c>
      <c r="S8" s="113">
        <f>IF(females!N20&gt;0,females!N20,"")</f>
        <v>5.3</v>
      </c>
      <c r="T8" s="113">
        <f>IF(females!N21&gt;0,females!N21,"")</f>
        <v>16</v>
      </c>
      <c r="U8" s="113">
        <f>IF(females!N23&gt;0,females!N23,"")</f>
        <v>18.100000000000001</v>
      </c>
      <c r="V8" s="113" t="str">
        <f>IF(females!N24&gt;0,females!N24,"")</f>
        <v/>
      </c>
      <c r="W8" s="112" t="str">
        <f>IF(females!N25&gt;0,females!N25,"")</f>
        <v/>
      </c>
      <c r="X8" s="113">
        <f>IF(females!N27&gt;0,females!N27,"")</f>
        <v>18.600000000000001</v>
      </c>
      <c r="Y8" s="113" t="str">
        <f>IF(females!N28&gt;0,females!N28,"")</f>
        <v/>
      </c>
      <c r="Z8" s="112" t="str">
        <f>IF(females!N29&gt;0,females!N29,"")</f>
        <v/>
      </c>
      <c r="AA8" s="113">
        <f>IF(females!N31&gt;0,females!N31,"")</f>
        <v>19.399999999999999</v>
      </c>
      <c r="AB8" s="111" t="str">
        <f>IF(females!N32&gt;0,females!N32,"")</f>
        <v/>
      </c>
      <c r="AC8" s="112" t="str">
        <f>IF(females!N33&gt;0,females!N33,"")</f>
        <v/>
      </c>
      <c r="AD8" s="111">
        <f>IF(females!N35&gt;0,females!N35,"")</f>
        <v>20.2</v>
      </c>
      <c r="AE8" s="111">
        <f>IF(females!N36&gt;0,females!N36,"")</f>
        <v>4.5999999999999996</v>
      </c>
      <c r="AF8" s="112">
        <f>IF(females!N37&gt;0,females!N37,"")</f>
        <v>0.2277227722772277</v>
      </c>
    </row>
    <row r="9" spans="1:32" ht="25.5" x14ac:dyDescent="0.2">
      <c r="A9" s="63" t="str">
        <f t="shared" si="0"/>
        <v>Echiniscus attenboroughi</v>
      </c>
      <c r="B9" s="79" t="str">
        <f t="shared" si="0"/>
        <v>ZA.015+436</v>
      </c>
      <c r="C9" s="101">
        <f>females!P1</f>
        <v>8</v>
      </c>
      <c r="D9" s="102">
        <f>IF(females!P3&gt;0,females!P3,"")</f>
        <v>312</v>
      </c>
      <c r="E9" s="113">
        <f>IF(females!P4&gt;0,females!P4,"")</f>
        <v>67.599999999999994</v>
      </c>
      <c r="F9" s="113">
        <f>IF(females!P6&gt;0,females!P6,"")</f>
        <v>15.5</v>
      </c>
      <c r="G9" s="113">
        <f>IF(females!P7&gt;0,females!P7,"")</f>
        <v>9.3000000000000007</v>
      </c>
      <c r="H9" s="113">
        <f>IF(females!P8&gt;0,females!P8,"")</f>
        <v>24.3</v>
      </c>
      <c r="I9" s="113">
        <f>IF(females!P9&gt;0,females!P9,"")</f>
        <v>6.9</v>
      </c>
      <c r="J9" s="113">
        <f>IF(females!P10&gt;0,females!P10,"")</f>
        <v>52.5</v>
      </c>
      <c r="K9" s="112">
        <f>IF(females!P11&gt;0,females!P11,"")</f>
        <v>0.16826923076923078</v>
      </c>
      <c r="L9" s="115">
        <f>IF(females!P13&gt;0,females!P13,"")</f>
        <v>29.2</v>
      </c>
      <c r="M9" s="113">
        <f>IF(females!P14&gt;0,females!P14,"")</f>
        <v>28.7</v>
      </c>
      <c r="N9" s="113">
        <f>IF(females!P15&gt;0,females!P15,"")</f>
        <v>27.5</v>
      </c>
      <c r="O9" s="113">
        <f>IF(females!P16&gt;0,females!P16,"")</f>
        <v>24.1</v>
      </c>
      <c r="P9" s="113">
        <f>IF(females!P17&gt;0,females!P17,"")</f>
        <v>19.399999999999999</v>
      </c>
      <c r="Q9" s="113">
        <f>IF(females!P18&gt;0,females!P18,"")</f>
        <v>20.5</v>
      </c>
      <c r="R9" s="113">
        <f>IF(females!P19&gt;0,females!P19,"")</f>
        <v>3.2</v>
      </c>
      <c r="S9" s="113">
        <f>IF(females!P20&gt;0,females!P20,"")</f>
        <v>4.9000000000000004</v>
      </c>
      <c r="T9" s="113">
        <f>IF(females!P21&gt;0,females!P21,"")</f>
        <v>13</v>
      </c>
      <c r="U9" s="113">
        <f>IF(females!P23&gt;0,females!P23,"")</f>
        <v>17.7</v>
      </c>
      <c r="V9" s="113">
        <f>IF(females!P24&gt;0,females!P24,"")</f>
        <v>3.3</v>
      </c>
      <c r="W9" s="112">
        <f>IF(females!P25&gt;0,females!P25,"")</f>
        <v>0.1864406779661017</v>
      </c>
      <c r="X9" s="113">
        <f>IF(females!P27&gt;0,females!P27,"")</f>
        <v>16.899999999999999</v>
      </c>
      <c r="Y9" s="113">
        <f>IF(females!P28&gt;0,females!P28,"")</f>
        <v>3</v>
      </c>
      <c r="Z9" s="112">
        <f>IF(females!P29&gt;0,females!P29,"")</f>
        <v>0.1775147928994083</v>
      </c>
      <c r="AA9" s="113">
        <f>IF(females!P31&gt;0,females!P31,"")</f>
        <v>17.2</v>
      </c>
      <c r="AB9" s="111">
        <f>IF(females!P32&gt;0,females!P32,"")</f>
        <v>3</v>
      </c>
      <c r="AC9" s="112">
        <f>IF(females!P33&gt;0,females!P33,"")</f>
        <v>0.1744186046511628</v>
      </c>
      <c r="AD9" s="111">
        <f>IF(females!P35&gt;0,females!P35,"")</f>
        <v>19.899999999999999</v>
      </c>
      <c r="AE9" s="111">
        <f>IF(females!P36&gt;0,females!P36,"")</f>
        <v>4</v>
      </c>
      <c r="AF9" s="112">
        <f>IF(females!P37&gt;0,females!P37,"")</f>
        <v>0.20100502512562815</v>
      </c>
    </row>
    <row r="10" spans="1:32" ht="25.5" x14ac:dyDescent="0.2">
      <c r="A10" s="63" t="str">
        <f t="shared" si="0"/>
        <v>Echiniscus attenboroughi</v>
      </c>
      <c r="B10" s="79" t="str">
        <f t="shared" si="0"/>
        <v>ZA.015+436</v>
      </c>
      <c r="C10" s="101">
        <f>females!R1</f>
        <v>9</v>
      </c>
      <c r="D10" s="102">
        <f>IF(females!R3&gt;0,females!R3,"")</f>
        <v>296</v>
      </c>
      <c r="E10" s="113">
        <f>IF(females!R4&gt;0,females!R4,"")</f>
        <v>61.9</v>
      </c>
      <c r="F10" s="113">
        <f>IF(females!R6&gt;0,females!R6,"")</f>
        <v>13.5</v>
      </c>
      <c r="G10" s="113">
        <f>IF(females!R7&gt;0,females!R7,"")</f>
        <v>8.4</v>
      </c>
      <c r="H10" s="113">
        <f>IF(females!R8&gt;0,females!R8,"")</f>
        <v>16.5</v>
      </c>
      <c r="I10" s="113">
        <f>IF(females!R9&gt;0,females!R9,"")</f>
        <v>8</v>
      </c>
      <c r="J10" s="113">
        <f>IF(females!R10&gt;0,females!R10,"")</f>
        <v>46.5</v>
      </c>
      <c r="K10" s="112">
        <f>IF(females!R11&gt;0,females!R11,"")</f>
        <v>0.1570945945945946</v>
      </c>
      <c r="L10" s="115">
        <f>IF(females!R13&gt;0,females!R13,"")</f>
        <v>20.8</v>
      </c>
      <c r="M10" s="113">
        <f>IF(females!R14&gt;0,females!R14,"")</f>
        <v>20.100000000000001</v>
      </c>
      <c r="N10" s="113">
        <f>IF(females!R15&gt;0,females!R15,"")</f>
        <v>9.5</v>
      </c>
      <c r="O10" s="113">
        <f>IF(females!R16&gt;0,females!R16,"")</f>
        <v>27.3</v>
      </c>
      <c r="P10" s="113">
        <f>IF(females!R17&gt;0,females!R17,"")</f>
        <v>18.3</v>
      </c>
      <c r="Q10" s="113">
        <f>IF(females!R18&gt;0,females!R18,"")</f>
        <v>15.7</v>
      </c>
      <c r="R10" s="113">
        <f>IF(females!R19&gt;0,females!R19,"")</f>
        <v>2.2000000000000002</v>
      </c>
      <c r="S10" s="113">
        <f>IF(females!R20&gt;0,females!R20,"")</f>
        <v>4.7</v>
      </c>
      <c r="T10" s="113">
        <f>IF(females!R21&gt;0,females!R21,"")</f>
        <v>12</v>
      </c>
      <c r="U10" s="113">
        <f>IF(females!R23&gt;0,females!R23,"")</f>
        <v>15.5</v>
      </c>
      <c r="V10" s="113">
        <f>IF(females!R24&gt;0,females!R24,"")</f>
        <v>2.9</v>
      </c>
      <c r="W10" s="112">
        <f>IF(females!R25&gt;0,females!R25,"")</f>
        <v>0.18709677419354839</v>
      </c>
      <c r="X10" s="113">
        <f>IF(females!R27&gt;0,females!R27,"")</f>
        <v>17</v>
      </c>
      <c r="Y10" s="113">
        <f>IF(females!R28&gt;0,females!R28,"")</f>
        <v>2.7</v>
      </c>
      <c r="Z10" s="112">
        <f>IF(females!R29&gt;0,females!R29,"")</f>
        <v>0.15882352941176472</v>
      </c>
      <c r="AA10" s="113">
        <f>IF(females!R31&gt;0,females!R31,"")</f>
        <v>17.100000000000001</v>
      </c>
      <c r="AB10" s="111">
        <f>IF(females!R32&gt;0,females!R32,"")</f>
        <v>2.6</v>
      </c>
      <c r="AC10" s="112">
        <f>IF(females!R33&gt;0,females!R33,"")</f>
        <v>0.15204678362573099</v>
      </c>
      <c r="AD10" s="111">
        <f>IF(females!R35&gt;0,females!R35,"")</f>
        <v>19.399999999999999</v>
      </c>
      <c r="AE10" s="111" t="str">
        <f>IF(females!R36&gt;0,females!R36,"")</f>
        <v/>
      </c>
      <c r="AF10" s="112" t="str">
        <f>IF(females!R37&gt;0,females!R37,"")</f>
        <v/>
      </c>
    </row>
    <row r="11" spans="1:32" ht="25.5" x14ac:dyDescent="0.2">
      <c r="A11" s="63" t="str">
        <f t="shared" si="0"/>
        <v>Echiniscus attenboroughi</v>
      </c>
      <c r="B11" s="79" t="str">
        <f t="shared" si="0"/>
        <v>ZA.015+436</v>
      </c>
      <c r="C11" s="101">
        <f>females!T1</f>
        <v>10</v>
      </c>
      <c r="D11" s="102">
        <f>IF(females!T3&gt;0,females!T3,"")</f>
        <v>277</v>
      </c>
      <c r="E11" s="113">
        <f>IF(females!T4&gt;0,females!T4,"")</f>
        <v>65.599999999999994</v>
      </c>
      <c r="F11" s="113" t="str">
        <f>IF(females!T6&gt;0,females!T6,"")</f>
        <v/>
      </c>
      <c r="G11" s="113">
        <f>IF(females!T7&gt;0,females!T7,"")</f>
        <v>10.1</v>
      </c>
      <c r="H11" s="113">
        <f>IF(females!T8&gt;0,females!T8,"")</f>
        <v>25.6</v>
      </c>
      <c r="I11" s="113">
        <f>IF(females!T9&gt;0,females!T9,"")</f>
        <v>7.5</v>
      </c>
      <c r="J11" s="113">
        <f>IF(females!T10&gt;0,females!T10,"")</f>
        <v>53.8</v>
      </c>
      <c r="K11" s="112">
        <f>IF(females!T11&gt;0,females!T11,"")</f>
        <v>0.19422382671480143</v>
      </c>
      <c r="L11" s="115">
        <f>IF(females!T13&gt;0,females!T13,"")</f>
        <v>24.3</v>
      </c>
      <c r="M11" s="113">
        <f>IF(females!T14&gt;0,females!T14,"")</f>
        <v>29.8</v>
      </c>
      <c r="N11" s="113">
        <f>IF(females!T15&gt;0,females!T15,"")</f>
        <v>27.1</v>
      </c>
      <c r="O11" s="113">
        <f>IF(females!T16&gt;0,females!T16,"")</f>
        <v>24.6</v>
      </c>
      <c r="P11" s="113">
        <f>IF(females!T17&gt;0,females!T17,"")</f>
        <v>21.9</v>
      </c>
      <c r="Q11" s="113">
        <f>IF(females!T18&gt;0,females!T18,"")</f>
        <v>16.7</v>
      </c>
      <c r="R11" s="113">
        <f>IF(females!T19&gt;0,females!T19,"")</f>
        <v>3.3</v>
      </c>
      <c r="S11" s="113" t="str">
        <f>IF(females!T20&gt;0,females!T20,"")</f>
        <v/>
      </c>
      <c r="T11" s="113">
        <f>IF(females!T21&gt;0,females!T21,"")</f>
        <v>16</v>
      </c>
      <c r="U11" s="113">
        <f>IF(females!T23&gt;0,females!T23,"")</f>
        <v>19.2</v>
      </c>
      <c r="V11" s="113">
        <f>IF(females!T24&gt;0,females!T24,"")</f>
        <v>3.6</v>
      </c>
      <c r="W11" s="112">
        <f>IF(females!T25&gt;0,females!T25,"")</f>
        <v>0.1875</v>
      </c>
      <c r="X11" s="113">
        <f>IF(females!T27&gt;0,females!T27,"")</f>
        <v>18.100000000000001</v>
      </c>
      <c r="Y11" s="113">
        <f>IF(females!T28&gt;0,females!T28,"")</f>
        <v>3.2</v>
      </c>
      <c r="Z11" s="112">
        <f>IF(females!T29&gt;0,females!T29,"")</f>
        <v>0.17679558011049723</v>
      </c>
      <c r="AA11" s="113">
        <f>IF(females!T31&gt;0,females!T31,"")</f>
        <v>17.399999999999999</v>
      </c>
      <c r="AB11" s="111">
        <f>IF(females!T32&gt;0,females!T32,"")</f>
        <v>2.9</v>
      </c>
      <c r="AC11" s="112">
        <f>IF(females!T33&gt;0,females!T33,"")</f>
        <v>0.16666666666666669</v>
      </c>
      <c r="AD11" s="111">
        <f>IF(females!T35&gt;0,females!T35,"")</f>
        <v>21.5</v>
      </c>
      <c r="AE11" s="111" t="str">
        <f>IF(females!T36&gt;0,females!T36,"")</f>
        <v/>
      </c>
      <c r="AF11" s="112" t="str">
        <f>IF(females!T37&gt;0,females!T37,"")</f>
        <v/>
      </c>
    </row>
    <row r="12" spans="1:32" ht="25.5" x14ac:dyDescent="0.2">
      <c r="A12" s="63" t="str">
        <f t="shared" si="0"/>
        <v>Echiniscus attenboroughi</v>
      </c>
      <c r="B12" s="79" t="str">
        <f t="shared" si="0"/>
        <v>ZA.015+436</v>
      </c>
      <c r="C12" s="101">
        <f>females!V1</f>
        <v>11</v>
      </c>
      <c r="D12" s="102">
        <f>IF(females!V3&gt;0,females!V3,"")</f>
        <v>283</v>
      </c>
      <c r="E12" s="113">
        <f>IF(females!V4&gt;0,females!V4,"")</f>
        <v>55.8</v>
      </c>
      <c r="F12" s="113">
        <f>IF(females!V6&gt;0,females!V6,"")</f>
        <v>16.3</v>
      </c>
      <c r="G12" s="113">
        <f>IF(females!V7&gt;0,females!V7,"")</f>
        <v>8.5</v>
      </c>
      <c r="H12" s="113">
        <f>IF(females!V8&gt;0,females!V8,"")</f>
        <v>18.7</v>
      </c>
      <c r="I12" s="113">
        <f>IF(females!V9&gt;0,females!V9,"")</f>
        <v>6.5</v>
      </c>
      <c r="J12" s="113">
        <f>IF(females!V10&gt;0,females!V10,"")</f>
        <v>41</v>
      </c>
      <c r="K12" s="112">
        <f>IF(females!V11&gt;0,females!V11,"")</f>
        <v>0.14487632508833923</v>
      </c>
      <c r="L12" s="115">
        <f>IF(females!V13&gt;0,females!V13,"")</f>
        <v>27.4</v>
      </c>
      <c r="M12" s="113">
        <f>IF(females!V14&gt;0,females!V14,"")</f>
        <v>23.2</v>
      </c>
      <c r="N12" s="113">
        <f>IF(females!V15&gt;0,females!V15,"")</f>
        <v>27.2</v>
      </c>
      <c r="O12" s="113">
        <f>IF(females!V16&gt;0,females!V16,"")</f>
        <v>28.3</v>
      </c>
      <c r="P12" s="113">
        <f>IF(females!V17&gt;0,females!V17,"")</f>
        <v>18.8</v>
      </c>
      <c r="Q12" s="113">
        <f>IF(females!V18&gt;0,females!V18,"")</f>
        <v>15.9</v>
      </c>
      <c r="R12" s="113">
        <f>IF(females!V19&gt;0,females!V19,"")</f>
        <v>2.5</v>
      </c>
      <c r="S12" s="113">
        <f>IF(females!V20&gt;0,females!V20,"")</f>
        <v>4</v>
      </c>
      <c r="T12" s="113">
        <f>IF(females!V21&gt;0,females!V21,"")</f>
        <v>14</v>
      </c>
      <c r="U12" s="113">
        <f>IF(females!V23&gt;0,females!V23,"")</f>
        <v>15.5</v>
      </c>
      <c r="V12" s="113">
        <f>IF(females!V24&gt;0,females!V24,"")</f>
        <v>2.5</v>
      </c>
      <c r="W12" s="112">
        <f>IF(females!V25&gt;0,females!V25,"")</f>
        <v>0.16129032258064516</v>
      </c>
      <c r="X12" s="113">
        <f>IF(females!V27&gt;0,females!V27,"")</f>
        <v>15.6</v>
      </c>
      <c r="Y12" s="113">
        <f>IF(females!V28&gt;0,females!V28,"")</f>
        <v>3</v>
      </c>
      <c r="Z12" s="112">
        <f>IF(females!V29&gt;0,females!V29,"")</f>
        <v>0.19230769230769232</v>
      </c>
      <c r="AA12" s="113">
        <f>IF(females!V31&gt;0,females!V31,"")</f>
        <v>15.9</v>
      </c>
      <c r="AB12" s="111">
        <f>IF(females!V32&gt;0,females!V32,"")</f>
        <v>2.5</v>
      </c>
      <c r="AC12" s="112">
        <f>IF(females!V33&gt;0,females!V33,"")</f>
        <v>0.15723270440251572</v>
      </c>
      <c r="AD12" s="111">
        <f>IF(females!V35&gt;0,females!V35,"")</f>
        <v>18.8</v>
      </c>
      <c r="AE12" s="111">
        <f>IF(females!V36&gt;0,females!V36,"")</f>
        <v>3.2</v>
      </c>
      <c r="AF12" s="112">
        <f>IF(females!V37&gt;0,females!V37,"")</f>
        <v>0.1702127659574468</v>
      </c>
    </row>
    <row r="13" spans="1:32" ht="25.5" x14ac:dyDescent="0.2">
      <c r="A13" s="63" t="str">
        <f t="shared" si="0"/>
        <v>Echiniscus attenboroughi</v>
      </c>
      <c r="B13" s="79" t="str">
        <f t="shared" si="0"/>
        <v>ZA.015+436</v>
      </c>
      <c r="C13" s="101">
        <f>females!X1</f>
        <v>12</v>
      </c>
      <c r="D13" s="102">
        <f>IF(females!X3&gt;0,females!X3,"")</f>
        <v>265</v>
      </c>
      <c r="E13" s="113">
        <f>IF(females!X4&gt;0,females!X4,"")</f>
        <v>55.5</v>
      </c>
      <c r="F13" s="113">
        <f>IF(females!X6&gt;0,females!X6,"")</f>
        <v>13.6</v>
      </c>
      <c r="G13" s="113">
        <f>IF(females!X7&gt;0,females!X7,"")</f>
        <v>8.6</v>
      </c>
      <c r="H13" s="113">
        <f>IF(females!X8&gt;0,females!X8,"")</f>
        <v>19.5</v>
      </c>
      <c r="I13" s="113">
        <f>IF(females!X9&gt;0,females!X9,"")</f>
        <v>5.9</v>
      </c>
      <c r="J13" s="113">
        <f>IF(females!X10&gt;0,females!X10,"")</f>
        <v>45</v>
      </c>
      <c r="K13" s="112">
        <f>IF(females!X11&gt;0,females!X11,"")</f>
        <v>0.16981132075471697</v>
      </c>
      <c r="L13" s="115">
        <f>IF(females!X13&gt;0,females!X13,"")</f>
        <v>21.3</v>
      </c>
      <c r="M13" s="113">
        <f>IF(females!X14&gt;0,females!X14,"")</f>
        <v>26.1</v>
      </c>
      <c r="N13" s="113">
        <f>IF(females!X15&gt;0,females!X15,"")</f>
        <v>20.7</v>
      </c>
      <c r="O13" s="113">
        <f>IF(females!X16&gt;0,females!X16,"")</f>
        <v>23.9</v>
      </c>
      <c r="P13" s="113">
        <f>IF(females!X17&gt;0,females!X17,"")</f>
        <v>18.899999999999999</v>
      </c>
      <c r="Q13" s="113">
        <f>IF(females!X18&gt;0,females!X18,"")</f>
        <v>11.5</v>
      </c>
      <c r="R13" s="113">
        <f>IF(females!X19&gt;0,females!X19,"")</f>
        <v>2.2999999999999998</v>
      </c>
      <c r="S13" s="113">
        <f>IF(females!X20&gt;0,females!X20,"")</f>
        <v>4.2</v>
      </c>
      <c r="T13" s="113" t="str">
        <f>IF(females!X21&gt;0,females!X21,"")</f>
        <v/>
      </c>
      <c r="U13" s="113">
        <f>IF(females!X23&gt;0,females!X23,"")</f>
        <v>16.3</v>
      </c>
      <c r="V13" s="113" t="str">
        <f>IF(females!X24&gt;0,females!X24,"")</f>
        <v/>
      </c>
      <c r="W13" s="112" t="str">
        <f>IF(females!X25&gt;0,females!X25,"")</f>
        <v/>
      </c>
      <c r="X13" s="113">
        <f>IF(females!X27&gt;0,females!X27,"")</f>
        <v>15.4</v>
      </c>
      <c r="Y13" s="113">
        <f>IF(females!X28&gt;0,females!X28,"")</f>
        <v>3</v>
      </c>
      <c r="Z13" s="112">
        <f>IF(females!X29&gt;0,females!X29,"")</f>
        <v>0.19480519480519481</v>
      </c>
      <c r="AA13" s="113">
        <f>IF(females!X31&gt;0,females!X31,"")</f>
        <v>15.3</v>
      </c>
      <c r="AB13" s="111">
        <f>IF(females!X32&gt;0,females!X32,"")</f>
        <v>2.6</v>
      </c>
      <c r="AC13" s="112">
        <f>IF(females!X33&gt;0,females!X33,"")</f>
        <v>0.16993464052287582</v>
      </c>
      <c r="AD13" s="111">
        <f>IF(females!X35&gt;0,females!X35,"")</f>
        <v>18.8</v>
      </c>
      <c r="AE13" s="111">
        <f>IF(females!X36&gt;0,females!X36,"")</f>
        <v>3.3</v>
      </c>
      <c r="AF13" s="112">
        <f>IF(females!X37&gt;0,females!X37,"")</f>
        <v>0.175531914893617</v>
      </c>
    </row>
    <row r="14" spans="1:32" ht="25.5" x14ac:dyDescent="0.2">
      <c r="A14" s="63" t="str">
        <f t="shared" si="0"/>
        <v>Echiniscus attenboroughi</v>
      </c>
      <c r="B14" s="79" t="str">
        <f t="shared" si="0"/>
        <v>ZA.015+436</v>
      </c>
      <c r="C14" s="101">
        <f>females!Z1</f>
        <v>13</v>
      </c>
      <c r="D14" s="102">
        <f>IF(females!Z3&gt;0,females!Z3,"")</f>
        <v>312</v>
      </c>
      <c r="E14" s="113">
        <f>IF(females!Z4&gt;0,females!Z4,"")</f>
        <v>65.3</v>
      </c>
      <c r="F14" s="113">
        <f>IF(females!Z6&gt;0,females!Z6,"")</f>
        <v>16.7</v>
      </c>
      <c r="G14" s="113">
        <f>IF(females!Z7&gt;0,females!Z7,"")</f>
        <v>10.3</v>
      </c>
      <c r="H14" s="113">
        <f>IF(females!Z8&gt;0,females!Z8,"")</f>
        <v>22.1</v>
      </c>
      <c r="I14" s="113">
        <f>IF(females!Z9&gt;0,females!Z9,"")</f>
        <v>6.7</v>
      </c>
      <c r="J14" s="113">
        <f>IF(females!Z10&gt;0,females!Z10,"")</f>
        <v>49.9</v>
      </c>
      <c r="K14" s="112">
        <f>IF(females!Z11&gt;0,females!Z11,"")</f>
        <v>0.15993589743589742</v>
      </c>
      <c r="L14" s="115">
        <f>IF(females!Z13&gt;0,females!Z13,"")</f>
        <v>27.4</v>
      </c>
      <c r="M14" s="113">
        <f>IF(females!Z14&gt;0,females!Z14,"")</f>
        <v>26.1</v>
      </c>
      <c r="N14" s="113">
        <f>IF(females!Z15&gt;0,females!Z15,"")</f>
        <v>30.7</v>
      </c>
      <c r="O14" s="113">
        <f>IF(females!Z16&gt;0,females!Z16,"")</f>
        <v>27</v>
      </c>
      <c r="P14" s="113">
        <f>IF(females!Z17&gt;0,females!Z17,"")</f>
        <v>20.399999999999999</v>
      </c>
      <c r="Q14" s="113">
        <f>IF(females!Z18&gt;0,females!Z18,"")</f>
        <v>12.1</v>
      </c>
      <c r="R14" s="113">
        <f>IF(females!Z19&gt;0,females!Z19,"")</f>
        <v>2.8</v>
      </c>
      <c r="S14" s="113">
        <f>IF(females!Z20&gt;0,females!Z20,"")</f>
        <v>4.2</v>
      </c>
      <c r="T14" s="113">
        <f>IF(females!Z21&gt;0,females!Z21,"")</f>
        <v>15</v>
      </c>
      <c r="U14" s="113">
        <f>IF(females!Z23&gt;0,females!Z23,"")</f>
        <v>18</v>
      </c>
      <c r="V14" s="113">
        <f>IF(females!Z24&gt;0,females!Z24,"")</f>
        <v>2.7</v>
      </c>
      <c r="W14" s="112">
        <f>IF(females!Z25&gt;0,females!Z25,"")</f>
        <v>0.15000000000000002</v>
      </c>
      <c r="X14" s="113">
        <f>IF(females!Z27&gt;0,females!Z27,"")</f>
        <v>17.2</v>
      </c>
      <c r="Y14" s="113">
        <f>IF(females!Z28&gt;0,females!Z28,"")</f>
        <v>3</v>
      </c>
      <c r="Z14" s="112">
        <f>IF(females!Z29&gt;0,females!Z29,"")</f>
        <v>0.1744186046511628</v>
      </c>
      <c r="AA14" s="113">
        <f>IF(females!Z31&gt;0,females!Z31,"")</f>
        <v>17.5</v>
      </c>
      <c r="AB14" s="111">
        <f>IF(females!Z32&gt;0,females!Z32,"")</f>
        <v>2.4</v>
      </c>
      <c r="AC14" s="112">
        <f>IF(females!Z33&gt;0,females!Z33,"")</f>
        <v>0.13714285714285715</v>
      </c>
      <c r="AD14" s="111">
        <f>IF(females!Z35&gt;0,females!Z35,"")</f>
        <v>20.9</v>
      </c>
      <c r="AE14" s="111">
        <f>IF(females!Z36&gt;0,females!Z36,"")</f>
        <v>4.2</v>
      </c>
      <c r="AF14" s="112">
        <f>IF(females!Z37&gt;0,females!Z37,"")</f>
        <v>0.20095693779904308</v>
      </c>
    </row>
    <row r="15" spans="1:32" ht="25.5" x14ac:dyDescent="0.2">
      <c r="A15" s="63" t="str">
        <f t="shared" si="0"/>
        <v>Echiniscus attenboroughi</v>
      </c>
      <c r="B15" s="79" t="str">
        <f t="shared" si="0"/>
        <v>ZA.015+436</v>
      </c>
      <c r="C15" s="101">
        <f>females!AB1</f>
        <v>14</v>
      </c>
      <c r="D15" s="102">
        <f>IF(females!AB3&gt;0,females!AB3,"")</f>
        <v>271</v>
      </c>
      <c r="E15" s="113">
        <f>IF(females!AB4&gt;0,females!AB4,"")</f>
        <v>55.9</v>
      </c>
      <c r="F15" s="113">
        <f>IF(females!AB6&gt;0,females!AB6,"")</f>
        <v>16.5</v>
      </c>
      <c r="G15" s="113">
        <f>IF(females!AB7&gt;0,females!AB7,"")</f>
        <v>9.8000000000000007</v>
      </c>
      <c r="H15" s="113">
        <f>IF(females!AB8&gt;0,females!AB8,"")</f>
        <v>23.8</v>
      </c>
      <c r="I15" s="113">
        <f>IF(females!AB9&gt;0,females!AB9,"")</f>
        <v>7.3</v>
      </c>
      <c r="J15" s="113">
        <f>IF(females!AB10&gt;0,females!AB10,"")</f>
        <v>47</v>
      </c>
      <c r="K15" s="112">
        <f>IF(females!AB11&gt;0,females!AB11,"")</f>
        <v>0.17343173431734318</v>
      </c>
      <c r="L15" s="115">
        <f>IF(females!AB13&gt;0,females!AB13,"")</f>
        <v>25.5</v>
      </c>
      <c r="M15" s="113">
        <f>IF(females!AB14&gt;0,females!AB14,"")</f>
        <v>27.9</v>
      </c>
      <c r="N15" s="113">
        <f>IF(females!AB15&gt;0,females!AB15,"")</f>
        <v>25.8</v>
      </c>
      <c r="O15" s="113">
        <f>IF(females!AB16&gt;0,females!AB16,"")</f>
        <v>29.6</v>
      </c>
      <c r="P15" s="113">
        <f>IF(females!AB17&gt;0,females!AB17,"")</f>
        <v>19.5</v>
      </c>
      <c r="Q15" s="113">
        <f>IF(females!AB18&gt;0,females!AB18,"")</f>
        <v>19</v>
      </c>
      <c r="R15" s="113" t="str">
        <f>IF(females!AB19&gt;0,females!AB19,"")</f>
        <v/>
      </c>
      <c r="S15" s="113">
        <f>IF(females!AB20&gt;0,females!AB20,"")</f>
        <v>3.9</v>
      </c>
      <c r="T15" s="113">
        <f>IF(females!AB21&gt;0,females!AB21,"")</f>
        <v>10</v>
      </c>
      <c r="U15" s="113">
        <f>IF(females!AB23&gt;0,females!AB23,"")</f>
        <v>18.2</v>
      </c>
      <c r="V15" s="113">
        <f>IF(females!AB24&gt;0,females!AB24,"")</f>
        <v>3.2</v>
      </c>
      <c r="W15" s="112">
        <f>IF(females!AB25&gt;0,females!AB25,"")</f>
        <v>0.17582417582417584</v>
      </c>
      <c r="X15" s="113">
        <f>IF(females!AB27&gt;0,females!AB27,"")</f>
        <v>17.399999999999999</v>
      </c>
      <c r="Y15" s="113">
        <f>IF(females!AB28&gt;0,females!AB28,"")</f>
        <v>3</v>
      </c>
      <c r="Z15" s="112">
        <f>IF(females!AB29&gt;0,females!AB29,"")</f>
        <v>0.17241379310344829</v>
      </c>
      <c r="AA15" s="113">
        <f>IF(females!AB31&gt;0,females!AB31,"")</f>
        <v>17.399999999999999</v>
      </c>
      <c r="AB15" s="111">
        <f>IF(females!AB32&gt;0,females!AB32,"")</f>
        <v>2.7</v>
      </c>
      <c r="AC15" s="112">
        <f>IF(females!AB33&gt;0,females!AB33,"")</f>
        <v>0.15517241379310348</v>
      </c>
      <c r="AD15" s="111">
        <f>IF(females!AB35&gt;0,females!AB35,"")</f>
        <v>20.7</v>
      </c>
      <c r="AE15" s="111" t="str">
        <f>IF(females!AB36&gt;0,females!AB36,"")</f>
        <v/>
      </c>
      <c r="AF15" s="112" t="str">
        <f>IF(females!AB37&gt;0,females!AB37,"")</f>
        <v/>
      </c>
    </row>
    <row r="16" spans="1:32" ht="25.5" x14ac:dyDescent="0.2">
      <c r="A16" s="63" t="str">
        <f t="shared" si="0"/>
        <v>Echiniscus attenboroughi</v>
      </c>
      <c r="B16" s="79" t="str">
        <f t="shared" si="0"/>
        <v>ZA.015+436</v>
      </c>
      <c r="C16" s="101">
        <f>females!AD1</f>
        <v>15</v>
      </c>
      <c r="D16" s="102">
        <f>IF(females!AD3&gt;0,females!AD3,"")</f>
        <v>296</v>
      </c>
      <c r="E16" s="113">
        <f>IF(females!AD4&gt;0,females!AD4,"")</f>
        <v>67.2</v>
      </c>
      <c r="F16" s="113">
        <f>IF(females!AD6&gt;0,females!AD6,"")</f>
        <v>17.8</v>
      </c>
      <c r="G16" s="113">
        <f>IF(females!AD7&gt;0,females!AD7,"")</f>
        <v>11.1</v>
      </c>
      <c r="H16" s="113">
        <f>IF(females!AD8&gt;0,females!AD8,"")</f>
        <v>28.6</v>
      </c>
      <c r="I16" s="113">
        <f>IF(females!AD9&gt;0,females!AD9,"")</f>
        <v>7.8</v>
      </c>
      <c r="J16" s="113">
        <f>IF(females!AD10&gt;0,females!AD10,"")</f>
        <v>61.8</v>
      </c>
      <c r="K16" s="112">
        <f>IF(females!AD11&gt;0,females!AD11,"")</f>
        <v>0.20878378378378376</v>
      </c>
      <c r="L16" s="115">
        <f>IF(females!AD13&gt;0,females!AD13,"")</f>
        <v>32.299999999999997</v>
      </c>
      <c r="M16" s="113">
        <f>IF(females!AD14&gt;0,females!AD14,"")</f>
        <v>26</v>
      </c>
      <c r="N16" s="113">
        <f>IF(females!AD15&gt;0,females!AD15,"")</f>
        <v>30.6</v>
      </c>
      <c r="O16" s="113">
        <f>IF(females!AD16&gt;0,females!AD16,"")</f>
        <v>29.4</v>
      </c>
      <c r="P16" s="113">
        <f>IF(females!AD17&gt;0,females!AD17,"")</f>
        <v>23.3</v>
      </c>
      <c r="Q16" s="113">
        <f>IF(females!AD18&gt;0,females!AD18,"")</f>
        <v>20.6</v>
      </c>
      <c r="R16" s="113">
        <f>IF(females!AD19&gt;0,females!AD19,"")</f>
        <v>2.8</v>
      </c>
      <c r="S16" s="113">
        <f>IF(females!AD20&gt;0,females!AD20,"")</f>
        <v>4.5999999999999996</v>
      </c>
      <c r="T16" s="113">
        <f>IF(females!AD21&gt;0,females!AD21,"")</f>
        <v>15</v>
      </c>
      <c r="U16" s="113">
        <f>IF(females!AD23&gt;0,females!AD23,"")</f>
        <v>19.2</v>
      </c>
      <c r="V16" s="113">
        <f>IF(females!AD24&gt;0,females!AD24,"")</f>
        <v>3.3</v>
      </c>
      <c r="W16" s="112">
        <f>IF(females!AD25&gt;0,females!AD25,"")</f>
        <v>0.171875</v>
      </c>
      <c r="X16" s="113">
        <f>IF(females!AD27&gt;0,females!AD27,"")</f>
        <v>18.3</v>
      </c>
      <c r="Y16" s="113">
        <f>IF(females!AD28&gt;0,females!AD28,"")</f>
        <v>3</v>
      </c>
      <c r="Z16" s="112">
        <f>IF(females!AD29&gt;0,females!AD29,"")</f>
        <v>0.16393442622950818</v>
      </c>
      <c r="AA16" s="113">
        <f>IF(females!AD31&gt;0,females!AD31,"")</f>
        <v>18.8</v>
      </c>
      <c r="AB16" s="111">
        <f>IF(females!AD32&gt;0,females!AD32,"")</f>
        <v>3.1</v>
      </c>
      <c r="AC16" s="112">
        <f>IF(females!AD33&gt;0,females!AD33,"")</f>
        <v>0.16489361702127658</v>
      </c>
      <c r="AD16" s="111">
        <f>IF(females!AD35&gt;0,females!AD35,"")</f>
        <v>22.6</v>
      </c>
      <c r="AE16" s="111" t="str">
        <f>IF(females!AD36&gt;0,females!AD36,"")</f>
        <v/>
      </c>
      <c r="AF16" s="112" t="str">
        <f>IF(females!AD37&gt;0,females!AD37,"")</f>
        <v/>
      </c>
    </row>
    <row r="17" spans="1:32" ht="25.5" x14ac:dyDescent="0.2">
      <c r="A17" s="63" t="str">
        <f t="shared" si="0"/>
        <v>Echiniscus attenboroughi</v>
      </c>
      <c r="B17" s="79" t="str">
        <f t="shared" si="0"/>
        <v>ZA.015+436</v>
      </c>
      <c r="C17" s="101">
        <f>females!AF1</f>
        <v>16</v>
      </c>
      <c r="D17" s="102">
        <f>IF(females!AF3&gt;0,females!AF3,"")</f>
        <v>315</v>
      </c>
      <c r="E17" s="113">
        <f>IF(females!AF4&gt;0,females!AF4,"")</f>
        <v>70.2</v>
      </c>
      <c r="F17" s="113">
        <f>IF(females!AF6&gt;0,females!AF6,"")</f>
        <v>19.899999999999999</v>
      </c>
      <c r="G17" s="113">
        <f>IF(females!AF7&gt;0,females!AF7,"")</f>
        <v>10.6</v>
      </c>
      <c r="H17" s="113">
        <f>IF(females!AF8&gt;0,females!AF8,"")</f>
        <v>30</v>
      </c>
      <c r="I17" s="113">
        <f>IF(females!AF9&gt;0,females!AF9,"")</f>
        <v>7.6</v>
      </c>
      <c r="J17" s="113" t="str">
        <f>IF(females!AF10&gt;0,females!AF10,"")</f>
        <v/>
      </c>
      <c r="K17" s="112" t="str">
        <f>IF(females!AF11&gt;0,females!AF11,"")</f>
        <v/>
      </c>
      <c r="L17" s="115">
        <f>IF(females!AF13&gt;0,females!AF13,"")</f>
        <v>28.3</v>
      </c>
      <c r="M17" s="113">
        <f>IF(females!AF14&gt;0,females!AF14,"")</f>
        <v>32.299999999999997</v>
      </c>
      <c r="N17" s="113">
        <f>IF(females!AF15&gt;0,females!AF15,"")</f>
        <v>24.5</v>
      </c>
      <c r="O17" s="113">
        <f>IF(females!AF16&gt;0,females!AF16,"")</f>
        <v>33.9</v>
      </c>
      <c r="P17" s="113">
        <f>IF(females!AF17&gt;0,females!AF17,"")</f>
        <v>15.9</v>
      </c>
      <c r="Q17" s="113">
        <f>IF(females!AF18&gt;0,females!AF18,"")</f>
        <v>16.899999999999999</v>
      </c>
      <c r="R17" s="113">
        <f>IF(females!AF19&gt;0,females!AF19,"")</f>
        <v>3.2</v>
      </c>
      <c r="S17" s="113">
        <f>IF(females!AF20&gt;0,females!AF20,"")</f>
        <v>4.8</v>
      </c>
      <c r="T17" s="113">
        <f>IF(females!AF21&gt;0,females!AF21,"")</f>
        <v>10</v>
      </c>
      <c r="U17" s="113">
        <f>IF(females!AF23&gt;0,females!AF23,"")</f>
        <v>21.1</v>
      </c>
      <c r="V17" s="113">
        <f>IF(females!AF24&gt;0,females!AF24,"")</f>
        <v>4.5</v>
      </c>
      <c r="W17" s="112">
        <f>IF(females!AF25&gt;0,females!AF25,"")</f>
        <v>0.21327014218009477</v>
      </c>
      <c r="X17" s="113">
        <f>IF(females!AF27&gt;0,females!AF27,"")</f>
        <v>20.100000000000001</v>
      </c>
      <c r="Y17" s="113">
        <f>IF(females!AF28&gt;0,females!AF28,"")</f>
        <v>3.2</v>
      </c>
      <c r="Z17" s="112">
        <f>IF(females!AF29&gt;0,females!AF29,"")</f>
        <v>0.15920398009950248</v>
      </c>
      <c r="AA17" s="113">
        <f>IF(females!AF31&gt;0,females!AF31,"")</f>
        <v>20.6</v>
      </c>
      <c r="AB17" s="111">
        <f>IF(females!AF32&gt;0,females!AF32,"")</f>
        <v>3.5</v>
      </c>
      <c r="AC17" s="112">
        <f>IF(females!AF33&gt;0,females!AF33,"")</f>
        <v>0.1699029126213592</v>
      </c>
      <c r="AD17" s="111">
        <f>IF(females!AF35&gt;0,females!AF35,"")</f>
        <v>24.2</v>
      </c>
      <c r="AE17" s="111">
        <f>IF(females!AF36&gt;0,females!AF36,"")</f>
        <v>4.0999999999999996</v>
      </c>
      <c r="AF17" s="112">
        <f>IF(females!AF37&gt;0,females!AF37,"")</f>
        <v>0.16942148760330578</v>
      </c>
    </row>
    <row r="18" spans="1:32" ht="25.5" x14ac:dyDescent="0.2">
      <c r="A18" s="63" t="str">
        <f t="shared" si="0"/>
        <v>Echiniscus attenboroughi</v>
      </c>
      <c r="B18" s="79" t="str">
        <f t="shared" si="0"/>
        <v>ZA.015+436</v>
      </c>
      <c r="C18" s="101">
        <f>females!AH1</f>
        <v>17</v>
      </c>
      <c r="D18" s="102">
        <f>IF(females!AH3&gt;0,females!AH3,"")</f>
        <v>257</v>
      </c>
      <c r="E18" s="113">
        <f>IF(females!AH4&gt;0,females!AH4,"")</f>
        <v>58.1</v>
      </c>
      <c r="F18" s="113">
        <f>IF(females!AH6&gt;0,females!AH6,"")</f>
        <v>16.399999999999999</v>
      </c>
      <c r="G18" s="113">
        <f>IF(females!AH7&gt;0,females!AH7,"")</f>
        <v>9.6999999999999993</v>
      </c>
      <c r="H18" s="113">
        <f>IF(females!AH8&gt;0,females!AH8,"")</f>
        <v>25</v>
      </c>
      <c r="I18" s="113">
        <f>IF(females!AH9&gt;0,females!AH9,"")</f>
        <v>7.4</v>
      </c>
      <c r="J18" s="113">
        <f>IF(females!AH10&gt;0,females!AH10,"")</f>
        <v>53</v>
      </c>
      <c r="K18" s="112">
        <f>IF(females!AH11&gt;0,females!AH11,"")</f>
        <v>0.20622568093385213</v>
      </c>
      <c r="L18" s="115">
        <f>IF(females!AH13&gt;0,females!AH13,"")</f>
        <v>20.100000000000001</v>
      </c>
      <c r="M18" s="113">
        <f>IF(females!AH14&gt;0,females!AH14,"")</f>
        <v>25.3</v>
      </c>
      <c r="N18" s="113">
        <f>IF(females!AH15&gt;0,females!AH15,"")</f>
        <v>25.7</v>
      </c>
      <c r="O18" s="113">
        <f>IF(females!AH16&gt;0,females!AH16,"")</f>
        <v>24.2</v>
      </c>
      <c r="P18" s="113">
        <f>IF(females!AH17&gt;0,females!AH17,"")</f>
        <v>20</v>
      </c>
      <c r="Q18" s="113">
        <f>IF(females!AH18&gt;0,females!AH18,"")</f>
        <v>19</v>
      </c>
      <c r="R18" s="113">
        <f>IF(females!AH19&gt;0,females!AH19,"")</f>
        <v>2.1</v>
      </c>
      <c r="S18" s="113">
        <f>IF(females!AH20&gt;0,females!AH20,"")</f>
        <v>4.0999999999999996</v>
      </c>
      <c r="T18" s="113">
        <f>IF(females!AH21&gt;0,females!AH21,"")</f>
        <v>13</v>
      </c>
      <c r="U18" s="113">
        <f>IF(females!AH23&gt;0,females!AH23,"")</f>
        <v>17.5</v>
      </c>
      <c r="V18" s="113">
        <f>IF(females!AH24&gt;0,females!AH24,"")</f>
        <v>2.6</v>
      </c>
      <c r="W18" s="112">
        <f>IF(females!AH25&gt;0,females!AH25,"")</f>
        <v>0.14857142857142858</v>
      </c>
      <c r="X18" s="113">
        <f>IF(females!AH27&gt;0,females!AH27,"")</f>
        <v>16.7</v>
      </c>
      <c r="Y18" s="113">
        <f>IF(females!AH28&gt;0,females!AH28,"")</f>
        <v>3.1</v>
      </c>
      <c r="Z18" s="112">
        <f>IF(females!AH29&gt;0,females!AH29,"")</f>
        <v>0.18562874251497008</v>
      </c>
      <c r="AA18" s="113">
        <f>IF(females!AH31&gt;0,females!AH31,"")</f>
        <v>17.5</v>
      </c>
      <c r="AB18" s="111">
        <f>IF(females!AH32&gt;0,females!AH32,"")</f>
        <v>3.4</v>
      </c>
      <c r="AC18" s="112">
        <f>IF(females!AH33&gt;0,females!AH33,"")</f>
        <v>0.19428571428571428</v>
      </c>
      <c r="AD18" s="111">
        <f>IF(females!AH35&gt;0,females!AH35,"")</f>
        <v>19.399999999999999</v>
      </c>
      <c r="AE18" s="111" t="str">
        <f>IF(females!AH36&gt;0,females!AH36,"")</f>
        <v/>
      </c>
      <c r="AF18" s="112" t="str">
        <f>IF(females!AH37&gt;0,females!AH37,"")</f>
        <v/>
      </c>
    </row>
    <row r="19" spans="1:32" ht="25.5" x14ac:dyDescent="0.2">
      <c r="A19" s="63" t="str">
        <f t="shared" si="0"/>
        <v>Echiniscus attenboroughi</v>
      </c>
      <c r="B19" s="79" t="str">
        <f t="shared" si="0"/>
        <v>ZA.015+436</v>
      </c>
      <c r="C19" s="101">
        <f>females!AJ1</f>
        <v>18</v>
      </c>
      <c r="D19" s="102">
        <f>IF(females!AJ3&gt;0,females!AJ3,"")</f>
        <v>258</v>
      </c>
      <c r="E19" s="113">
        <f>IF(females!AJ4&gt;0,females!AJ4,"")</f>
        <v>52.4</v>
      </c>
      <c r="F19" s="113">
        <f>IF(females!AJ6&gt;0,females!AJ6,"")</f>
        <v>12.2</v>
      </c>
      <c r="G19" s="113">
        <f>IF(females!AJ7&gt;0,females!AJ7,"")</f>
        <v>9.1999999999999993</v>
      </c>
      <c r="H19" s="113">
        <f>IF(females!AJ8&gt;0,females!AJ8,"")</f>
        <v>18.2</v>
      </c>
      <c r="I19" s="113">
        <f>IF(females!AJ9&gt;0,females!AJ9,"")</f>
        <v>6.7</v>
      </c>
      <c r="J19" s="113">
        <f>IF(females!AJ10&gt;0,females!AJ10,"")</f>
        <v>42.5</v>
      </c>
      <c r="K19" s="112">
        <f>IF(females!AJ11&gt;0,females!AJ11,"")</f>
        <v>0.16472868217054262</v>
      </c>
      <c r="L19" s="115">
        <f>IF(females!AJ13&gt;0,females!AJ13,"")</f>
        <v>11.8</v>
      </c>
      <c r="M19" s="113">
        <f>IF(females!AJ14&gt;0,females!AJ14,"")</f>
        <v>21.6</v>
      </c>
      <c r="N19" s="113">
        <f>IF(females!AJ15&gt;0,females!AJ15,"")</f>
        <v>22.4</v>
      </c>
      <c r="O19" s="113">
        <f>IF(females!AJ16&gt;0,females!AJ16,"")</f>
        <v>24</v>
      </c>
      <c r="P19" s="113">
        <f>IF(females!AJ17&gt;0,females!AJ17,"")</f>
        <v>14.2</v>
      </c>
      <c r="Q19" s="113">
        <f>IF(females!AJ18&gt;0,females!AJ18,"")</f>
        <v>11.5</v>
      </c>
      <c r="R19" s="113">
        <f>IF(females!AJ19&gt;0,females!AJ19,"")</f>
        <v>2.4</v>
      </c>
      <c r="S19" s="113">
        <f>IF(females!AJ20&gt;0,females!AJ20,"")</f>
        <v>4.3</v>
      </c>
      <c r="T19" s="113">
        <f>IF(females!AJ21&gt;0,females!AJ21,"")</f>
        <v>12</v>
      </c>
      <c r="U19" s="113">
        <f>IF(females!AJ23&gt;0,females!AJ23,"")</f>
        <v>15.7</v>
      </c>
      <c r="V19" s="113">
        <f>IF(females!AJ24&gt;0,females!AJ24,"")</f>
        <v>2.5</v>
      </c>
      <c r="W19" s="112">
        <f>IF(females!AJ25&gt;0,females!AJ25,"")</f>
        <v>0.15923566878980894</v>
      </c>
      <c r="X19" s="113">
        <f>IF(females!AJ27&gt;0,females!AJ27,"")</f>
        <v>15.3</v>
      </c>
      <c r="Y19" s="113">
        <f>IF(females!AJ28&gt;0,females!AJ28,"")</f>
        <v>2.5</v>
      </c>
      <c r="Z19" s="112">
        <f>IF(females!AJ29&gt;0,females!AJ29,"")</f>
        <v>0.16339869281045752</v>
      </c>
      <c r="AA19" s="113">
        <f>IF(females!AJ31&gt;0,females!AJ31,"")</f>
        <v>15.9</v>
      </c>
      <c r="AB19" s="111">
        <f>IF(females!AJ32&gt;0,females!AJ32,"")</f>
        <v>2.5</v>
      </c>
      <c r="AC19" s="112">
        <f>IF(females!AJ33&gt;0,females!AJ33,"")</f>
        <v>0.15723270440251572</v>
      </c>
      <c r="AD19" s="111">
        <f>IF(females!AJ35&gt;0,females!AJ35,"")</f>
        <v>18</v>
      </c>
      <c r="AE19" s="111">
        <f>IF(females!AJ36&gt;0,females!AJ36,"")</f>
        <v>2.9</v>
      </c>
      <c r="AF19" s="112">
        <f>IF(females!AJ37&gt;0,females!AJ37,"")</f>
        <v>0.16111111111111109</v>
      </c>
    </row>
    <row r="20" spans="1:32" ht="25.5" x14ac:dyDescent="0.2">
      <c r="A20" s="63" t="str">
        <f t="shared" ref="A20:B31" si="1">A$2</f>
        <v>Echiniscus attenboroughi</v>
      </c>
      <c r="B20" s="79" t="str">
        <f t="shared" si="1"/>
        <v>ZA.015+436</v>
      </c>
      <c r="C20" s="101">
        <f>females!AL1</f>
        <v>19</v>
      </c>
      <c r="D20" s="102">
        <f>IF(females!AL3&gt;0,females!AL3,"")</f>
        <v>230</v>
      </c>
      <c r="E20" s="113">
        <f>IF(females!AL4&gt;0,females!AL4,"")</f>
        <v>55.5</v>
      </c>
      <c r="F20" s="113">
        <f>IF(females!AL6&gt;0,females!AL6,"")</f>
        <v>13.9</v>
      </c>
      <c r="G20" s="113">
        <f>IF(females!AL7&gt;0,females!AL7,"")</f>
        <v>9.1</v>
      </c>
      <c r="H20" s="113">
        <f>IF(females!AL8&gt;0,females!AL8,"")</f>
        <v>18.600000000000001</v>
      </c>
      <c r="I20" s="113">
        <f>IF(females!AL9&gt;0,females!AL9,"")</f>
        <v>6</v>
      </c>
      <c r="J20" s="113">
        <f>IF(females!AL10&gt;0,females!AL10,"")</f>
        <v>41.5</v>
      </c>
      <c r="K20" s="112">
        <f>IF(females!AL11&gt;0,females!AL11,"")</f>
        <v>0.18043478260869567</v>
      </c>
      <c r="L20" s="115">
        <f>IF(females!AL13&gt;0,females!AL13,"")</f>
        <v>25.7</v>
      </c>
      <c r="M20" s="113">
        <f>IF(females!AL14&gt;0,females!AL14,"")</f>
        <v>24.7</v>
      </c>
      <c r="N20" s="113">
        <f>IF(females!AL15&gt;0,females!AL15,"")</f>
        <v>24</v>
      </c>
      <c r="O20" s="113">
        <f>IF(females!AL16&gt;0,females!AL16,"")</f>
        <v>22.6</v>
      </c>
      <c r="P20" s="113">
        <f>IF(females!AL17&gt;0,females!AL17,"")</f>
        <v>20.2</v>
      </c>
      <c r="Q20" s="113">
        <f>IF(females!AL18&gt;0,females!AL18,"")</f>
        <v>16</v>
      </c>
      <c r="R20" s="113" t="str">
        <f>IF(females!AL19&gt;0,females!AL19,"")</f>
        <v/>
      </c>
      <c r="S20" s="113">
        <f>IF(females!AL20&gt;0,females!AL20,"")</f>
        <v>3.8</v>
      </c>
      <c r="T20" s="113">
        <f>IF(females!AL21&gt;0,females!AL21,"")</f>
        <v>8</v>
      </c>
      <c r="U20" s="113">
        <f>IF(females!AL23&gt;0,females!AL23,"")</f>
        <v>15.9</v>
      </c>
      <c r="V20" s="113">
        <f>IF(females!AL24&gt;0,females!AL24,"")</f>
        <v>2.5</v>
      </c>
      <c r="W20" s="112">
        <f>IF(females!AL25&gt;0,females!AL25,"")</f>
        <v>0.15723270440251572</v>
      </c>
      <c r="X20" s="113">
        <f>IF(females!AL27&gt;0,females!AL27,"")</f>
        <v>14.4</v>
      </c>
      <c r="Y20" s="113">
        <f>IF(females!AL28&gt;0,females!AL28,"")</f>
        <v>2.5</v>
      </c>
      <c r="Z20" s="112">
        <f>IF(females!AL29&gt;0,females!AL29,"")</f>
        <v>0.1736111111111111</v>
      </c>
      <c r="AA20" s="113">
        <f>IF(females!AL31&gt;0,females!AL31,"")</f>
        <v>14.8</v>
      </c>
      <c r="AB20" s="111">
        <f>IF(females!AL32&gt;0,females!AL32,"")</f>
        <v>2.8</v>
      </c>
      <c r="AC20" s="112">
        <f>IF(females!AL33&gt;0,females!AL33,"")</f>
        <v>0.18918918918918917</v>
      </c>
      <c r="AD20" s="111">
        <f>IF(females!AL35&gt;0,females!AL35,"")</f>
        <v>18.3</v>
      </c>
      <c r="AE20" s="111" t="str">
        <f>IF(females!AL36&gt;0,females!AL36,"")</f>
        <v/>
      </c>
      <c r="AF20" s="112" t="str">
        <f>IF(females!AL37&gt;0,females!AL37,"")</f>
        <v/>
      </c>
    </row>
    <row r="21" spans="1:32" ht="25.5" x14ac:dyDescent="0.2">
      <c r="A21" s="63" t="str">
        <f t="shared" si="1"/>
        <v>Echiniscus attenboroughi</v>
      </c>
      <c r="B21" s="79" t="str">
        <f t="shared" si="1"/>
        <v>ZA.015+436</v>
      </c>
      <c r="C21" s="101">
        <f>females!AN1</f>
        <v>20</v>
      </c>
      <c r="D21" s="102">
        <f>IF(females!AN3&gt;0,females!AN3,"")</f>
        <v>258</v>
      </c>
      <c r="E21" s="113">
        <f>IF(females!AN4&gt;0,females!AN4,"")</f>
        <v>57.6</v>
      </c>
      <c r="F21" s="113">
        <f>IF(females!AN6&gt;0,females!AN6,"")</f>
        <v>16.7</v>
      </c>
      <c r="G21" s="113">
        <f>IF(females!AN7&gt;0,females!AN7,"")</f>
        <v>9.6</v>
      </c>
      <c r="H21" s="113">
        <f>IF(females!AN8&gt;0,females!AN8,"")</f>
        <v>22.9</v>
      </c>
      <c r="I21" s="113">
        <f>IF(females!AN9&gt;0,females!AN9,"")</f>
        <v>7.4</v>
      </c>
      <c r="J21" s="113">
        <f>IF(females!AN10&gt;0,females!AN10,"")</f>
        <v>51.6</v>
      </c>
      <c r="K21" s="112">
        <f>IF(females!AN11&gt;0,females!AN11,"")</f>
        <v>0.2</v>
      </c>
      <c r="L21" s="115">
        <f>IF(females!AN13&gt;0,females!AN13,"")</f>
        <v>22.2</v>
      </c>
      <c r="M21" s="113">
        <f>IF(females!AN14&gt;0,females!AN14,"")</f>
        <v>25.3</v>
      </c>
      <c r="N21" s="113">
        <f>IF(females!AN15&gt;0,females!AN15,"")</f>
        <v>24.8</v>
      </c>
      <c r="O21" s="113">
        <f>IF(females!AN16&gt;0,females!AN16,"")</f>
        <v>23.3</v>
      </c>
      <c r="P21" s="113">
        <f>IF(females!AN17&gt;0,females!AN17,"")</f>
        <v>19.5</v>
      </c>
      <c r="Q21" s="113">
        <f>IF(females!AN18&gt;0,females!AN18,"")</f>
        <v>17.5</v>
      </c>
      <c r="R21" s="113">
        <f>IF(females!AN19&gt;0,females!AN19,"")</f>
        <v>2.4</v>
      </c>
      <c r="S21" s="113">
        <f>IF(females!AN20&gt;0,females!AN20,"")</f>
        <v>3.7</v>
      </c>
      <c r="T21" s="113">
        <f>IF(females!AN21&gt;0,females!AN21,"")</f>
        <v>16</v>
      </c>
      <c r="U21" s="113">
        <f>IF(females!AN23&gt;0,females!AN23,"")</f>
        <v>17.8</v>
      </c>
      <c r="V21" s="113" t="str">
        <f>IF(females!AN24&gt;0,females!AN24,"")</f>
        <v/>
      </c>
      <c r="W21" s="112" t="str">
        <f>IF(females!AN25&gt;0,females!AN25,"")</f>
        <v/>
      </c>
      <c r="X21" s="113">
        <f>IF(females!AN27&gt;0,females!AN27,"")</f>
        <v>16.5</v>
      </c>
      <c r="Y21" s="113">
        <f>IF(females!AN28&gt;0,females!AN28,"")</f>
        <v>3.1</v>
      </c>
      <c r="Z21" s="112">
        <f>IF(females!AN29&gt;0,females!AN29,"")</f>
        <v>0.1878787878787879</v>
      </c>
      <c r="AA21" s="113">
        <f>IF(females!AN31&gt;0,females!AN31,"")</f>
        <v>16.399999999999999</v>
      </c>
      <c r="AB21" s="111">
        <f>IF(females!AN32&gt;0,females!AN32,"")</f>
        <v>2.8</v>
      </c>
      <c r="AC21" s="112">
        <f>IF(females!AN33&gt;0,females!AN33,"")</f>
        <v>0.17073170731707318</v>
      </c>
      <c r="AD21" s="111">
        <f>IF(females!AN35&gt;0,females!AN35,"")</f>
        <v>20.3</v>
      </c>
      <c r="AE21" s="111" t="str">
        <f>IF(females!AN36&gt;0,females!AN36,"")</f>
        <v/>
      </c>
      <c r="AF21" s="112" t="str">
        <f>IF(females!AN37&gt;0,females!AN37,"")</f>
        <v/>
      </c>
    </row>
    <row r="22" spans="1:32" ht="25.5" x14ac:dyDescent="0.2">
      <c r="A22" s="63" t="str">
        <f t="shared" si="1"/>
        <v>Echiniscus attenboroughi</v>
      </c>
      <c r="B22" s="79" t="str">
        <f t="shared" si="1"/>
        <v>ZA.015+436</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5" t="str">
        <f>IF(females!AP13&gt;0,females!AP13,"")</f>
        <v/>
      </c>
      <c r="M22" s="113" t="str">
        <f>IF(females!AP14&gt;0,females!AP14,"")</f>
        <v/>
      </c>
      <c r="N22" s="113" t="str">
        <f>IF(females!AP15&gt;0,females!AP15,"")</f>
        <v/>
      </c>
      <c r="O22" s="113" t="str">
        <f>IF(females!AP16&gt;0,females!AP16,"")</f>
        <v/>
      </c>
      <c r="P22" s="113" t="str">
        <f>IF(females!AP17&gt;0,females!AP17,"")</f>
        <v/>
      </c>
      <c r="Q22" s="113" t="str">
        <f>IF(females!AP18&gt;0,females!AP18,"")</f>
        <v/>
      </c>
      <c r="R22" s="113" t="str">
        <f>IF(females!AP19&gt;0,females!AP19,"")</f>
        <v/>
      </c>
      <c r="S22" s="113" t="str">
        <f>IF(females!AP20&gt;0,females!AP20,"")</f>
        <v/>
      </c>
      <c r="T22" s="113" t="str">
        <f>IF(females!AP21&gt;0,females!AP21,"")</f>
        <v/>
      </c>
      <c r="U22" s="113" t="str">
        <f>IF(females!AP23&gt;0,females!AP23,"")</f>
        <v/>
      </c>
      <c r="V22" s="113" t="str">
        <f>IF(females!AP24&gt;0,females!AP24,"")</f>
        <v/>
      </c>
      <c r="W22" s="112" t="str">
        <f>IF(females!AP25&gt;0,females!AP25,"")</f>
        <v/>
      </c>
      <c r="X22" s="113" t="str">
        <f>IF(females!AP27&gt;0,females!AP27,"")</f>
        <v/>
      </c>
      <c r="Y22" s="113" t="str">
        <f>IF(females!AP28&gt;0,females!AP28,"")</f>
        <v/>
      </c>
      <c r="Z22" s="112" t="str">
        <f>IF(females!AP29&gt;0,females!AP29,"")</f>
        <v/>
      </c>
      <c r="AA22" s="113" t="str">
        <f>IF(females!AP31&gt;0,females!AP31,"")</f>
        <v/>
      </c>
      <c r="AB22" s="111" t="str">
        <f>IF(females!AP32&gt;0,females!AP32,"")</f>
        <v/>
      </c>
      <c r="AC22" s="112" t="str">
        <f>IF(females!AP33&gt;0,females!AP33,"")</f>
        <v/>
      </c>
      <c r="AD22" s="111" t="str">
        <f>IF(females!AP35&gt;0,females!AP35,"")</f>
        <v/>
      </c>
      <c r="AE22" s="111" t="str">
        <f>IF(females!AP36&gt;0,females!AP36,"")</f>
        <v/>
      </c>
      <c r="AF22" s="112" t="str">
        <f>IF(females!AP37&gt;0,females!AP37,"")</f>
        <v/>
      </c>
    </row>
    <row r="23" spans="1:32" ht="25.5" x14ac:dyDescent="0.2">
      <c r="A23" s="63" t="str">
        <f t="shared" si="1"/>
        <v>Echiniscus attenboroughi</v>
      </c>
      <c r="B23" s="79" t="str">
        <f t="shared" si="1"/>
        <v>ZA.015+436</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5" t="str">
        <f>IF(females!AR13&gt;0,females!AR13,"")</f>
        <v/>
      </c>
      <c r="M23" s="113" t="str">
        <f>IF(females!AR14&gt;0,females!AR14,"")</f>
        <v/>
      </c>
      <c r="N23" s="113" t="str">
        <f>IF(females!AR15&gt;0,females!AR15,"")</f>
        <v/>
      </c>
      <c r="O23" s="113" t="str">
        <f>IF(females!AR16&gt;0,females!AR16,"")</f>
        <v/>
      </c>
      <c r="P23" s="113" t="str">
        <f>IF(females!AR17&gt;0,females!AR17,"")</f>
        <v/>
      </c>
      <c r="Q23" s="113" t="str">
        <f>IF(females!AR18&gt;0,females!AR18,"")</f>
        <v/>
      </c>
      <c r="R23" s="113" t="str">
        <f>IF(females!AR19&gt;0,females!AR19,"")</f>
        <v/>
      </c>
      <c r="S23" s="113" t="str">
        <f>IF(females!AR20&gt;0,females!AR20,"")</f>
        <v/>
      </c>
      <c r="T23" s="113" t="str">
        <f>IF(females!AR21&gt;0,females!AR21,"")</f>
        <v/>
      </c>
      <c r="U23" s="113" t="str">
        <f>IF(females!AR23&gt;0,females!AR23,"")</f>
        <v/>
      </c>
      <c r="V23" s="113" t="str">
        <f>IF(females!AR24&gt;0,females!AR24,"")</f>
        <v/>
      </c>
      <c r="W23" s="112" t="str">
        <f>IF(females!AR25&gt;0,females!AR25,"")</f>
        <v/>
      </c>
      <c r="X23" s="113" t="str">
        <f>IF(females!AR27&gt;0,females!AR27,"")</f>
        <v/>
      </c>
      <c r="Y23" s="113" t="str">
        <f>IF(females!AR28&gt;0,females!AR28,"")</f>
        <v/>
      </c>
      <c r="Z23" s="112" t="str">
        <f>IF(females!AR29&gt;0,females!AR29,"")</f>
        <v/>
      </c>
      <c r="AA23" s="113" t="str">
        <f>IF(females!AR31&gt;0,females!AR31,"")</f>
        <v/>
      </c>
      <c r="AB23" s="111" t="str">
        <f>IF(females!AR32&gt;0,females!AR32,"")</f>
        <v/>
      </c>
      <c r="AC23" s="112" t="str">
        <f>IF(females!AR33&gt;0,females!AR33,"")</f>
        <v/>
      </c>
      <c r="AD23" s="111" t="str">
        <f>IF(females!AR35&gt;0,females!AR35,"")</f>
        <v/>
      </c>
      <c r="AE23" s="111" t="str">
        <f>IF(females!AR36&gt;0,females!AR36,"")</f>
        <v/>
      </c>
      <c r="AF23" s="112" t="str">
        <f>IF(females!AR37&gt;0,females!AR37,"")</f>
        <v/>
      </c>
    </row>
    <row r="24" spans="1:32" ht="25.5" x14ac:dyDescent="0.2">
      <c r="A24" s="63" t="str">
        <f t="shared" si="1"/>
        <v>Echiniscus attenboroughi</v>
      </c>
      <c r="B24" s="79" t="str">
        <f t="shared" si="1"/>
        <v>ZA.015+436</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5" t="str">
        <f>IF(females!AT13&gt;0,females!AT13,"")</f>
        <v/>
      </c>
      <c r="M24" s="113" t="str">
        <f>IF(females!AT14&gt;0,females!AT14,"")</f>
        <v/>
      </c>
      <c r="N24" s="113" t="str">
        <f>IF(females!AT15&gt;0,females!AT15,"")</f>
        <v/>
      </c>
      <c r="O24" s="113" t="str">
        <f>IF(females!AT16&gt;0,females!AT16,"")</f>
        <v/>
      </c>
      <c r="P24" s="113" t="str">
        <f>IF(females!AT17&gt;0,females!AT17,"")</f>
        <v/>
      </c>
      <c r="Q24" s="113" t="str">
        <f>IF(females!AT18&gt;0,females!AT18,"")</f>
        <v/>
      </c>
      <c r="R24" s="113" t="str">
        <f>IF(females!AT19&gt;0,females!AT19,"")</f>
        <v/>
      </c>
      <c r="S24" s="113" t="str">
        <f>IF(females!AT20&gt;0,females!AT20,"")</f>
        <v/>
      </c>
      <c r="T24" s="113" t="str">
        <f>IF(females!AT21&gt;0,females!AT21,"")</f>
        <v/>
      </c>
      <c r="U24" s="113" t="str">
        <f>IF(females!AT23&gt;0,females!AT23,"")</f>
        <v/>
      </c>
      <c r="V24" s="113" t="str">
        <f>IF(females!AT24&gt;0,females!AT24,"")</f>
        <v/>
      </c>
      <c r="W24" s="112" t="str">
        <f>IF(females!AT25&gt;0,females!AT25,"")</f>
        <v/>
      </c>
      <c r="X24" s="113" t="str">
        <f>IF(females!AT27&gt;0,females!AT27,"")</f>
        <v/>
      </c>
      <c r="Y24" s="113" t="str">
        <f>IF(females!AT28&gt;0,females!AT28,"")</f>
        <v/>
      </c>
      <c r="Z24" s="112" t="str">
        <f>IF(females!AT29&gt;0,females!AT29,"")</f>
        <v/>
      </c>
      <c r="AA24" s="113" t="str">
        <f>IF(females!AT31&gt;0,females!AT31,"")</f>
        <v/>
      </c>
      <c r="AB24" s="111" t="str">
        <f>IF(females!AT32&gt;0,females!AT32,"")</f>
        <v/>
      </c>
      <c r="AC24" s="112" t="str">
        <f>IF(females!AT33&gt;0,females!AT33,"")</f>
        <v/>
      </c>
      <c r="AD24" s="111" t="str">
        <f>IF(females!AT35&gt;0,females!AT35,"")</f>
        <v/>
      </c>
      <c r="AE24" s="111" t="str">
        <f>IF(females!AT36&gt;0,females!AT36,"")</f>
        <v/>
      </c>
      <c r="AF24" s="112" t="str">
        <f>IF(females!AT37&gt;0,females!AT37,"")</f>
        <v/>
      </c>
    </row>
    <row r="25" spans="1:32" ht="25.5" x14ac:dyDescent="0.2">
      <c r="A25" s="63" t="str">
        <f t="shared" si="1"/>
        <v>Echiniscus attenboroughi</v>
      </c>
      <c r="B25" s="79" t="str">
        <f t="shared" si="1"/>
        <v>ZA.015+436</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5" t="str">
        <f>IF(females!AV13&gt;0,females!AV13,"")</f>
        <v/>
      </c>
      <c r="M25" s="113" t="str">
        <f>IF(females!AV14&gt;0,females!AV14,"")</f>
        <v/>
      </c>
      <c r="N25" s="113" t="str">
        <f>IF(females!AV15&gt;0,females!AV15,"")</f>
        <v/>
      </c>
      <c r="O25" s="113" t="str">
        <f>IF(females!AV16&gt;0,females!AV16,"")</f>
        <v/>
      </c>
      <c r="P25" s="113" t="str">
        <f>IF(females!AV17&gt;0,females!AV17,"")</f>
        <v/>
      </c>
      <c r="Q25" s="113" t="str">
        <f>IF(females!AV18&gt;0,females!AV18,"")</f>
        <v/>
      </c>
      <c r="R25" s="113" t="str">
        <f>IF(females!AV19&gt;0,females!AV19,"")</f>
        <v/>
      </c>
      <c r="S25" s="113" t="str">
        <f>IF(females!AV20&gt;0,females!AV20,"")</f>
        <v/>
      </c>
      <c r="T25" s="113" t="str">
        <f>IF(females!AV21&gt;0,females!AV21,"")</f>
        <v/>
      </c>
      <c r="U25" s="113" t="str">
        <f>IF(females!AV23&gt;0,females!AV23,"")</f>
        <v/>
      </c>
      <c r="V25" s="113" t="str">
        <f>IF(females!AV24&gt;0,females!AV24,"")</f>
        <v/>
      </c>
      <c r="W25" s="112" t="str">
        <f>IF(females!AV25&gt;0,females!AV25,"")</f>
        <v/>
      </c>
      <c r="X25" s="113" t="str">
        <f>IF(females!AV27&gt;0,females!AV27,"")</f>
        <v/>
      </c>
      <c r="Y25" s="113" t="str">
        <f>IF(females!AV28&gt;0,females!AV28,"")</f>
        <v/>
      </c>
      <c r="Z25" s="112" t="str">
        <f>IF(females!AV29&gt;0,females!AV29,"")</f>
        <v/>
      </c>
      <c r="AA25" s="113" t="str">
        <f>IF(females!AV31&gt;0,females!AV31,"")</f>
        <v/>
      </c>
      <c r="AB25" s="111" t="str">
        <f>IF(females!AV32&gt;0,females!AV32,"")</f>
        <v/>
      </c>
      <c r="AC25" s="112" t="str">
        <f>IF(females!AV33&gt;0,females!AV33,"")</f>
        <v/>
      </c>
      <c r="AD25" s="111" t="str">
        <f>IF(females!AV35&gt;0,females!AV35,"")</f>
        <v/>
      </c>
      <c r="AE25" s="111" t="str">
        <f>IF(females!AV36&gt;0,females!AV36,"")</f>
        <v/>
      </c>
      <c r="AF25" s="112" t="str">
        <f>IF(females!AV37&gt;0,females!AV37,"")</f>
        <v/>
      </c>
    </row>
    <row r="26" spans="1:32" ht="25.5" x14ac:dyDescent="0.2">
      <c r="A26" s="63" t="str">
        <f t="shared" si="1"/>
        <v>Echiniscus attenboroughi</v>
      </c>
      <c r="B26" s="79" t="str">
        <f t="shared" si="1"/>
        <v>ZA.015+436</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5" t="str">
        <f>IF(females!AX13&gt;0,females!AX13,"")</f>
        <v/>
      </c>
      <c r="M26" s="113" t="str">
        <f>IF(females!AX14&gt;0,females!AX14,"")</f>
        <v/>
      </c>
      <c r="N26" s="113" t="str">
        <f>IF(females!AX15&gt;0,females!AX15,"")</f>
        <v/>
      </c>
      <c r="O26" s="113" t="str">
        <f>IF(females!AX16&gt;0,females!AX16,"")</f>
        <v/>
      </c>
      <c r="P26" s="113" t="str">
        <f>IF(females!AX17&gt;0,females!AX17,"")</f>
        <v/>
      </c>
      <c r="Q26" s="113" t="str">
        <f>IF(females!AX18&gt;0,females!AX18,"")</f>
        <v/>
      </c>
      <c r="R26" s="113" t="str">
        <f>IF(females!AX19&gt;0,females!AX19,"")</f>
        <v/>
      </c>
      <c r="S26" s="113" t="str">
        <f>IF(females!AX20&gt;0,females!AX20,"")</f>
        <v/>
      </c>
      <c r="T26" s="113" t="str">
        <f>IF(females!AX21&gt;0,females!AX21,"")</f>
        <v/>
      </c>
      <c r="U26" s="113" t="str">
        <f>IF(females!AX23&gt;0,females!AX23,"")</f>
        <v/>
      </c>
      <c r="V26" s="113" t="str">
        <f>IF(females!AX24&gt;0,females!AX24,"")</f>
        <v/>
      </c>
      <c r="W26" s="112" t="str">
        <f>IF(females!AX25&gt;0,females!AX25,"")</f>
        <v/>
      </c>
      <c r="X26" s="113" t="str">
        <f>IF(females!AX27&gt;0,females!AX27,"")</f>
        <v/>
      </c>
      <c r="Y26" s="113" t="str">
        <f>IF(females!AX28&gt;0,females!AX28,"")</f>
        <v/>
      </c>
      <c r="Z26" s="112" t="str">
        <f>IF(females!AX29&gt;0,females!AX29,"")</f>
        <v/>
      </c>
      <c r="AA26" s="113" t="str">
        <f>IF(females!AX31&gt;0,females!AX31,"")</f>
        <v/>
      </c>
      <c r="AB26" s="111" t="str">
        <f>IF(females!AX32&gt;0,females!AX32,"")</f>
        <v/>
      </c>
      <c r="AC26" s="112" t="str">
        <f>IF(females!AX33&gt;0,females!AX33,"")</f>
        <v/>
      </c>
      <c r="AD26" s="111" t="str">
        <f>IF(females!AX35&gt;0,females!AX35,"")</f>
        <v/>
      </c>
      <c r="AE26" s="111" t="str">
        <f>IF(females!AX36&gt;0,females!AX36,"")</f>
        <v/>
      </c>
      <c r="AF26" s="112" t="str">
        <f>IF(females!AX37&gt;0,females!AX37,"")</f>
        <v/>
      </c>
    </row>
    <row r="27" spans="1:32" ht="25.5" x14ac:dyDescent="0.2">
      <c r="A27" s="63" t="str">
        <f t="shared" si="1"/>
        <v>Echiniscus attenboroughi</v>
      </c>
      <c r="B27" s="79" t="str">
        <f t="shared" si="1"/>
        <v>ZA.015+436</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5" t="str">
        <f>IF(females!AZ13&gt;0,females!AZ13,"")</f>
        <v/>
      </c>
      <c r="M27" s="113" t="str">
        <f>IF(females!AZ14&gt;0,females!AZ14,"")</f>
        <v/>
      </c>
      <c r="N27" s="113" t="str">
        <f>IF(females!AZ15&gt;0,females!AZ15,"")</f>
        <v/>
      </c>
      <c r="O27" s="113" t="str">
        <f>IF(females!AZ16&gt;0,females!AZ16,"")</f>
        <v/>
      </c>
      <c r="P27" s="113" t="str">
        <f>IF(females!AZ17&gt;0,females!AZ17,"")</f>
        <v/>
      </c>
      <c r="Q27" s="113" t="str">
        <f>IF(females!AZ18&gt;0,females!AZ18,"")</f>
        <v/>
      </c>
      <c r="R27" s="113" t="str">
        <f>IF(females!AZ19&gt;0,females!AZ19,"")</f>
        <v/>
      </c>
      <c r="S27" s="113" t="str">
        <f>IF(females!AZ20&gt;0,females!AZ20,"")</f>
        <v/>
      </c>
      <c r="T27" s="113" t="str">
        <f>IF(females!AZ21&gt;0,females!AZ21,"")</f>
        <v/>
      </c>
      <c r="U27" s="113" t="str">
        <f>IF(females!AZ23&gt;0,females!AZ23,"")</f>
        <v/>
      </c>
      <c r="V27" s="113" t="str">
        <f>IF(females!AZ24&gt;0,females!AZ24,"")</f>
        <v/>
      </c>
      <c r="W27" s="112" t="str">
        <f>IF(females!AZ25&gt;0,females!AZ25,"")</f>
        <v/>
      </c>
      <c r="X27" s="113" t="str">
        <f>IF(females!AZ27&gt;0,females!AZ27,"")</f>
        <v/>
      </c>
      <c r="Y27" s="113" t="str">
        <f>IF(females!AZ28&gt;0,females!AZ28,"")</f>
        <v/>
      </c>
      <c r="Z27" s="112" t="str">
        <f>IF(females!AZ29&gt;0,females!AZ29,"")</f>
        <v/>
      </c>
      <c r="AA27" s="113" t="str">
        <f>IF(females!AZ31&gt;0,females!AZ31,"")</f>
        <v/>
      </c>
      <c r="AB27" s="111" t="str">
        <f>IF(females!AZ32&gt;0,females!AZ32,"")</f>
        <v/>
      </c>
      <c r="AC27" s="112" t="str">
        <f>IF(females!AZ33&gt;0,females!AZ33,"")</f>
        <v/>
      </c>
      <c r="AD27" s="111" t="str">
        <f>IF(females!AZ35&gt;0,females!AZ35,"")</f>
        <v/>
      </c>
      <c r="AE27" s="111" t="str">
        <f>IF(females!AZ36&gt;0,females!AZ36,"")</f>
        <v/>
      </c>
      <c r="AF27" s="112" t="str">
        <f>IF(females!AZ37&gt;0,females!AZ37,"")</f>
        <v/>
      </c>
    </row>
    <row r="28" spans="1:32" ht="25.5" x14ac:dyDescent="0.2">
      <c r="A28" s="63" t="str">
        <f t="shared" si="1"/>
        <v>Echiniscus attenboroughi</v>
      </c>
      <c r="B28" s="79" t="str">
        <f t="shared" si="1"/>
        <v>ZA.015+436</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5" t="str">
        <f>IF(females!BB13&gt;0,females!BB13,"")</f>
        <v/>
      </c>
      <c r="M28" s="113" t="str">
        <f>IF(females!BB14&gt;0,females!BB14,"")</f>
        <v/>
      </c>
      <c r="N28" s="113" t="str">
        <f>IF(females!BB15&gt;0,females!BB15,"")</f>
        <v/>
      </c>
      <c r="O28" s="113" t="str">
        <f>IF(females!BB16&gt;0,females!BB16,"")</f>
        <v/>
      </c>
      <c r="P28" s="113" t="str">
        <f>IF(females!BB17&gt;0,females!BB17,"")</f>
        <v/>
      </c>
      <c r="Q28" s="113" t="str">
        <f>IF(females!BB18&gt;0,females!BB18,"")</f>
        <v/>
      </c>
      <c r="R28" s="113" t="str">
        <f>IF(females!BB19&gt;0,females!BB19,"")</f>
        <v/>
      </c>
      <c r="S28" s="113" t="str">
        <f>IF(females!BB20&gt;0,females!BB20,"")</f>
        <v/>
      </c>
      <c r="T28" s="113" t="str">
        <f>IF(females!BB21&gt;0,females!BB21,"")</f>
        <v/>
      </c>
      <c r="U28" s="113" t="str">
        <f>IF(females!BB23&gt;0,females!BB23,"")</f>
        <v/>
      </c>
      <c r="V28" s="113" t="str">
        <f>IF(females!BB24&gt;0,females!BB24,"")</f>
        <v/>
      </c>
      <c r="W28" s="112" t="str">
        <f>IF(females!BB25&gt;0,females!BB25,"")</f>
        <v/>
      </c>
      <c r="X28" s="113" t="str">
        <f>IF(females!BB27&gt;0,females!BB27,"")</f>
        <v/>
      </c>
      <c r="Y28" s="113" t="str">
        <f>IF(females!BB28&gt;0,females!BB28,"")</f>
        <v/>
      </c>
      <c r="Z28" s="112" t="str">
        <f>IF(females!BB29&gt;0,females!BB29,"")</f>
        <v/>
      </c>
      <c r="AA28" s="113" t="str">
        <f>IF(females!BB31&gt;0,females!BB31,"")</f>
        <v/>
      </c>
      <c r="AB28" s="111" t="str">
        <f>IF(females!BB32&gt;0,females!BB32,"")</f>
        <v/>
      </c>
      <c r="AC28" s="112" t="str">
        <f>IF(females!BB33&gt;0,females!BB33,"")</f>
        <v/>
      </c>
      <c r="AD28" s="111" t="str">
        <f>IF(females!BB35&gt;0,females!BB35,"")</f>
        <v/>
      </c>
      <c r="AE28" s="111" t="str">
        <f>IF(females!BB36&gt;0,females!BB36,"")</f>
        <v/>
      </c>
      <c r="AF28" s="112" t="str">
        <f>IF(females!BB37&gt;0,females!BB37,"")</f>
        <v/>
      </c>
    </row>
    <row r="29" spans="1:32" ht="25.5" x14ac:dyDescent="0.2">
      <c r="A29" s="63" t="str">
        <f t="shared" si="1"/>
        <v>Echiniscus attenboroughi</v>
      </c>
      <c r="B29" s="79" t="str">
        <f t="shared" si="1"/>
        <v>ZA.015+436</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5" t="str">
        <f>IF(females!BD13&gt;0,females!BD13,"")</f>
        <v/>
      </c>
      <c r="M29" s="113" t="str">
        <f>IF(females!BD14&gt;0,females!BD14,"")</f>
        <v/>
      </c>
      <c r="N29" s="113" t="str">
        <f>IF(females!BD15&gt;0,females!BD15,"")</f>
        <v/>
      </c>
      <c r="O29" s="113" t="str">
        <f>IF(females!BD16&gt;0,females!BD16,"")</f>
        <v/>
      </c>
      <c r="P29" s="113" t="str">
        <f>IF(females!BD17&gt;0,females!BD17,"")</f>
        <v/>
      </c>
      <c r="Q29" s="113" t="str">
        <f>IF(females!BD18&gt;0,females!BD18,"")</f>
        <v/>
      </c>
      <c r="R29" s="113" t="str">
        <f>IF(females!BD19&gt;0,females!BD19,"")</f>
        <v/>
      </c>
      <c r="S29" s="113" t="str">
        <f>IF(females!BD20&gt;0,females!BD20,"")</f>
        <v/>
      </c>
      <c r="T29" s="113" t="str">
        <f>IF(females!BD21&gt;0,females!BD21,"")</f>
        <v/>
      </c>
      <c r="U29" s="113" t="str">
        <f>IF(females!BD23&gt;0,females!BD23,"")</f>
        <v/>
      </c>
      <c r="V29" s="113" t="str">
        <f>IF(females!BD24&gt;0,females!BD24,"")</f>
        <v/>
      </c>
      <c r="W29" s="112" t="str">
        <f>IF(females!BD25&gt;0,females!BD25,"")</f>
        <v/>
      </c>
      <c r="X29" s="113" t="str">
        <f>IF(females!BD27&gt;0,females!BD27,"")</f>
        <v/>
      </c>
      <c r="Y29" s="113" t="str">
        <f>IF(females!BD28&gt;0,females!BD28,"")</f>
        <v/>
      </c>
      <c r="Z29" s="112" t="str">
        <f>IF(females!BD29&gt;0,females!BD29,"")</f>
        <v/>
      </c>
      <c r="AA29" s="113" t="str">
        <f>IF(females!BD31&gt;0,females!BD31,"")</f>
        <v/>
      </c>
      <c r="AB29" s="111" t="str">
        <f>IF(females!BD32&gt;0,females!BD32,"")</f>
        <v/>
      </c>
      <c r="AC29" s="112" t="str">
        <f>IF(females!BD33&gt;0,females!BD33,"")</f>
        <v/>
      </c>
      <c r="AD29" s="111" t="str">
        <f>IF(females!BD35&gt;0,females!BD35,"")</f>
        <v/>
      </c>
      <c r="AE29" s="111" t="str">
        <f>IF(females!BD36&gt;0,females!BD36,"")</f>
        <v/>
      </c>
      <c r="AF29" s="112" t="str">
        <f>IF(females!BD37&gt;0,females!BD37,"")</f>
        <v/>
      </c>
    </row>
    <row r="30" spans="1:32" ht="25.5" x14ac:dyDescent="0.2">
      <c r="A30" s="63" t="str">
        <f t="shared" si="1"/>
        <v>Echiniscus attenboroughi</v>
      </c>
      <c r="B30" s="79" t="str">
        <f t="shared" si="1"/>
        <v>ZA.015+436</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5" t="str">
        <f>IF(females!BF13&gt;0,females!BF13,"")</f>
        <v/>
      </c>
      <c r="M30" s="113" t="str">
        <f>IF(females!BF14&gt;0,females!BF14,"")</f>
        <v/>
      </c>
      <c r="N30" s="113" t="str">
        <f>IF(females!BF15&gt;0,females!BF15,"")</f>
        <v/>
      </c>
      <c r="O30" s="113" t="str">
        <f>IF(females!BF16&gt;0,females!BF16,"")</f>
        <v/>
      </c>
      <c r="P30" s="113" t="str">
        <f>IF(females!BF17&gt;0,females!BF17,"")</f>
        <v/>
      </c>
      <c r="Q30" s="113" t="str">
        <f>IF(females!BF18&gt;0,females!BF18,"")</f>
        <v/>
      </c>
      <c r="R30" s="113" t="str">
        <f>IF(females!BF19&gt;0,females!BF19,"")</f>
        <v/>
      </c>
      <c r="S30" s="113" t="str">
        <f>IF(females!BF20&gt;0,females!BF20,"")</f>
        <v/>
      </c>
      <c r="T30" s="113" t="str">
        <f>IF(females!BF21&gt;0,females!BF21,"")</f>
        <v/>
      </c>
      <c r="U30" s="113" t="str">
        <f>IF(females!BF23&gt;0,females!BF23,"")</f>
        <v/>
      </c>
      <c r="V30" s="113" t="str">
        <f>IF(females!BF24&gt;0,females!BF24,"")</f>
        <v/>
      </c>
      <c r="W30" s="112" t="str">
        <f>IF(females!BF25&gt;0,females!BF25,"")</f>
        <v/>
      </c>
      <c r="X30" s="113" t="str">
        <f>IF(females!BF27&gt;0,females!BF27,"")</f>
        <v/>
      </c>
      <c r="Y30" s="113" t="str">
        <f>IF(females!BF28&gt;0,females!BF28,"")</f>
        <v/>
      </c>
      <c r="Z30" s="112" t="str">
        <f>IF(females!BF29&gt;0,females!BF29,"")</f>
        <v/>
      </c>
      <c r="AA30" s="113" t="str">
        <f>IF(females!BF31&gt;0,females!BF31,"")</f>
        <v/>
      </c>
      <c r="AB30" s="111" t="str">
        <f>IF(females!BF32&gt;0,females!BF32,"")</f>
        <v/>
      </c>
      <c r="AC30" s="112" t="str">
        <f>IF(females!BF33&gt;0,females!BF33,"")</f>
        <v/>
      </c>
      <c r="AD30" s="111" t="str">
        <f>IF(females!BF35&gt;0,females!BF35,"")</f>
        <v/>
      </c>
      <c r="AE30" s="111" t="str">
        <f>IF(females!BF36&gt;0,females!BF36,"")</f>
        <v/>
      </c>
      <c r="AF30" s="112" t="str">
        <f>IF(females!BF37&gt;0,females!BF37,"")</f>
        <v/>
      </c>
    </row>
    <row r="31" spans="1:32" ht="25.5" x14ac:dyDescent="0.2">
      <c r="A31" s="63" t="str">
        <f t="shared" si="1"/>
        <v>Echiniscus attenboroughi</v>
      </c>
      <c r="B31" s="79" t="str">
        <f t="shared" si="1"/>
        <v>ZA.015+436</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5" t="str">
        <f>IF(females!BH13&gt;0,females!BH13,"")</f>
        <v/>
      </c>
      <c r="M31" s="113" t="str">
        <f>IF(females!BH14&gt;0,females!BH14,"")</f>
        <v/>
      </c>
      <c r="N31" s="113" t="str">
        <f>IF(females!BH15&gt;0,females!BH15,"")</f>
        <v/>
      </c>
      <c r="O31" s="113" t="str">
        <f>IF(females!BH16&gt;0,females!BH16,"")</f>
        <v/>
      </c>
      <c r="P31" s="113" t="str">
        <f>IF(females!BH17&gt;0,females!BH17,"")</f>
        <v/>
      </c>
      <c r="Q31" s="113" t="str">
        <f>IF(females!BH18&gt;0,females!BH18,"")</f>
        <v/>
      </c>
      <c r="R31" s="113" t="str">
        <f>IF(females!BH19&gt;0,females!BH19,"")</f>
        <v/>
      </c>
      <c r="S31" s="113" t="str">
        <f>IF(females!BH20&gt;0,females!BH20,"")</f>
        <v/>
      </c>
      <c r="T31" s="113" t="str">
        <f>IF(females!BH21&gt;0,females!BH21,"")</f>
        <v/>
      </c>
      <c r="U31" s="113" t="str">
        <f>IF(females!BH23&gt;0,females!BH23,"")</f>
        <v/>
      </c>
      <c r="V31" s="113" t="str">
        <f>IF(females!BH24&gt;0,females!BH24,"")</f>
        <v/>
      </c>
      <c r="W31" s="112" t="str">
        <f>IF(females!BH25&gt;0,females!BH25,"")</f>
        <v/>
      </c>
      <c r="X31" s="113" t="str">
        <f>IF(females!BH27&gt;0,females!BH27,"")</f>
        <v/>
      </c>
      <c r="Y31" s="113" t="str">
        <f>IF(females!BH28&gt;0,females!BH28,"")</f>
        <v/>
      </c>
      <c r="Z31" s="112" t="str">
        <f>IF(females!BH29&gt;0,females!BH29,"")</f>
        <v/>
      </c>
      <c r="AA31" s="113" t="str">
        <f>IF(females!BH31&gt;0,females!BH31,"")</f>
        <v/>
      </c>
      <c r="AB31" s="111" t="str">
        <f>IF(females!BH32&gt;0,females!BH32,"")</f>
        <v/>
      </c>
      <c r="AC31" s="112" t="str">
        <f>IF(females!BH33&gt;0,females!BH33,"")</f>
        <v/>
      </c>
      <c r="AD31" s="111" t="str">
        <f>IF(females!BH35&gt;0,females!BH35,"")</f>
        <v/>
      </c>
      <c r="AE31" s="111" t="str">
        <f>IF(females!BH36&gt;0,females!BH36,"")</f>
        <v/>
      </c>
      <c r="AF31" s="112" t="str">
        <f>IF(females!BH37&gt;0,females!BH37,"")</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Y31"/>
  <sheetViews>
    <sheetView zoomScaleNormal="100" workbookViewId="0">
      <pane xSplit="3" ySplit="1" topLeftCell="D2" activePane="bottomRight" state="frozen"/>
      <selection pane="topRight"/>
      <selection pane="bottomLeft"/>
      <selection pane="bottomRight" activeCell="I9" sqref="I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'females_stats (μm)'!A$2</f>
        <v>Echiniscus attenboroughi</v>
      </c>
      <c r="B2" s="78" t="str">
        <f>'females_stats (μm)'!B$2</f>
        <v>ZA.015+436</v>
      </c>
      <c r="C2" s="101" t="str">
        <f>females!B1</f>
        <v>1 (HOL)</v>
      </c>
      <c r="D2" s="103">
        <f>IF(females!C3&gt;0,females!C3,"")</f>
        <v>421.4501510574018</v>
      </c>
      <c r="E2" s="116">
        <f>IF(females!C6&gt;0,females!C6,"")</f>
        <v>27.19033232628399</v>
      </c>
      <c r="F2" s="116">
        <f>IF(females!C7&gt;0,females!C7,"")</f>
        <v>13.444108761329304</v>
      </c>
      <c r="G2" s="116">
        <f>IF(females!C8&gt;0,females!C8,"")</f>
        <v>34.592145015105736</v>
      </c>
      <c r="H2" s="116">
        <f>IF(females!C9&gt;0,females!C9,"")</f>
        <v>10.120845921450151</v>
      </c>
      <c r="I2" s="116">
        <f>IF(females!C10&gt;0,females!C10,"")</f>
        <v>76.435045317220542</v>
      </c>
      <c r="J2" s="117">
        <f>IF(females!C13&gt;0,females!C13,"")</f>
        <v>47.432024169184281</v>
      </c>
      <c r="K2" s="116">
        <f>IF(females!C14&gt;0,females!C14,"")</f>
        <v>49.848942598187307</v>
      </c>
      <c r="L2" s="116">
        <f>IF(females!C15&gt;0,females!C15,"")</f>
        <v>37.613293051359513</v>
      </c>
      <c r="M2" s="116">
        <f>IF(females!C16&gt;0,females!C16,"")</f>
        <v>46.676737160120837</v>
      </c>
      <c r="N2" s="116">
        <f>IF(females!C17&gt;0,females!C17,"")</f>
        <v>29.758308157099695</v>
      </c>
      <c r="O2" s="116">
        <f>IF(females!C18&gt;0,females!C18,"")</f>
        <v>34.894259818731115</v>
      </c>
      <c r="P2" s="116">
        <f>IF(females!C19&gt;0,females!C19,"")</f>
        <v>4.833836858006042</v>
      </c>
      <c r="Q2" s="116">
        <f>IF(females!C20&gt;0,females!C20,"")</f>
        <v>7.0996978851963748</v>
      </c>
      <c r="R2" s="116">
        <f>IF(females!C23&gt;0,females!C23,"")</f>
        <v>26.888217522658607</v>
      </c>
      <c r="S2" s="116">
        <f>IF(females!C24&gt;0,females!C24,"")</f>
        <v>5.7401812688821749</v>
      </c>
      <c r="T2" s="116">
        <f>IF(females!C27&gt;0,females!C27,"")</f>
        <v>26.435045317220542</v>
      </c>
      <c r="U2" s="116">
        <f>IF(females!C28&gt;0,females!C28,"")</f>
        <v>3.9274924471299091</v>
      </c>
      <c r="V2" s="116">
        <f>IF(females!C31&gt;0,females!C31,"")</f>
        <v>26.132930513595166</v>
      </c>
      <c r="W2" s="118">
        <f>IF(females!C32&gt;0,females!C32,"")</f>
        <v>4.2296072507552864</v>
      </c>
      <c r="X2" s="118">
        <f>IF(females!C35&gt;0,females!C35,"")</f>
        <v>29.00302114803625</v>
      </c>
      <c r="Y2" s="118">
        <f>IF(females!C36&gt;0,females!C36,"")</f>
        <v>6.0422960725075523</v>
      </c>
    </row>
    <row r="3" spans="1:25" ht="25.5" x14ac:dyDescent="0.2">
      <c r="A3" s="63" t="str">
        <f>'females_stats (μm)'!A$2</f>
        <v>Echiniscus attenboroughi</v>
      </c>
      <c r="B3" s="78" t="str">
        <f>'females_stats (μm)'!B$2</f>
        <v>ZA.015+436</v>
      </c>
      <c r="C3" s="101">
        <f>females!D1</f>
        <v>2</v>
      </c>
      <c r="D3" s="103">
        <f>IF(females!E3&gt;0,females!E3,"")</f>
        <v>494.19568822553902</v>
      </c>
      <c r="E3" s="118">
        <f>IF(females!E6&gt;0,females!E6,"")</f>
        <v>28.026533996683252</v>
      </c>
      <c r="F3" s="118">
        <f>IF(females!E7&gt;0,females!E7,"")</f>
        <v>16.417910447761194</v>
      </c>
      <c r="G3" s="118">
        <f>IF(females!E8&gt;0,females!E8,"")</f>
        <v>37.479270315091213</v>
      </c>
      <c r="H3" s="118">
        <f>IF(females!E9&gt;0,females!E9,"")</f>
        <v>11.940298507462687</v>
      </c>
      <c r="I3" s="118">
        <f>IF(females!E10&gt;0,females!E10,"")</f>
        <v>89.220563847429517</v>
      </c>
      <c r="J3" s="119">
        <f>IF(females!E13&gt;0,females!E13,"")</f>
        <v>44.610281923714759</v>
      </c>
      <c r="K3" s="118">
        <f>IF(females!E14&gt;0,females!E14,"")</f>
        <v>45.771144278606968</v>
      </c>
      <c r="L3" s="118">
        <f>IF(females!E15&gt;0,females!E15,"")</f>
        <v>43.449419568822556</v>
      </c>
      <c r="M3" s="118">
        <f>IF(females!E16&gt;0,females!E16,"")</f>
        <v>43.28358208955224</v>
      </c>
      <c r="N3" s="118">
        <f>IF(females!E17&gt;0,females!E17,"")</f>
        <v>37.147595356550575</v>
      </c>
      <c r="O3" s="118">
        <f>IF(females!E18&gt;0,females!E18,"")</f>
        <v>41.459369817578775</v>
      </c>
      <c r="P3" s="118">
        <f>IF(females!E19&gt;0,females!E19,"")</f>
        <v>5.140961857379768</v>
      </c>
      <c r="Q3" s="118">
        <f>IF(females!E20&gt;0,females!E20,"")</f>
        <v>8.4577114427860707</v>
      </c>
      <c r="R3" s="118">
        <f>IF(females!E23&gt;0,females!E23,"")</f>
        <v>29.51907131011609</v>
      </c>
      <c r="S3" s="118" t="str">
        <f>IF(females!E24&gt;0,females!E24,"")</f>
        <v/>
      </c>
      <c r="T3" s="118">
        <f>IF(females!E27&gt;0,females!E27,"")</f>
        <v>29.187396351575462</v>
      </c>
      <c r="U3" s="118">
        <f>IF(females!E28&gt;0,females!E28,"")</f>
        <v>4.3117744610281932</v>
      </c>
      <c r="V3" s="118">
        <f>IF(females!E31&gt;0,females!E31,"")</f>
        <v>28.358208955223883</v>
      </c>
      <c r="W3" s="118">
        <f>IF(females!E32&gt;0,females!E32,"")</f>
        <v>4.477611940298508</v>
      </c>
      <c r="X3" s="118">
        <f>IF(females!E35&gt;0,females!E35,"")</f>
        <v>31.840796019900498</v>
      </c>
      <c r="Y3" s="118">
        <f>IF(females!E36&gt;0,females!E36,"")</f>
        <v>6.6334991708126037</v>
      </c>
    </row>
    <row r="4" spans="1:25" ht="25.5" x14ac:dyDescent="0.2">
      <c r="A4" s="63" t="str">
        <f>'females_stats (μm)'!A$2</f>
        <v>Echiniscus attenboroughi</v>
      </c>
      <c r="B4" s="78" t="str">
        <f>'females_stats (μm)'!B$2</f>
        <v>ZA.015+436</v>
      </c>
      <c r="C4" s="101">
        <f>females!F1</f>
        <v>3</v>
      </c>
      <c r="D4" s="103">
        <f>IF(females!G3&gt;0,females!G3,"")</f>
        <v>536.99788583509519</v>
      </c>
      <c r="E4" s="118">
        <f>IF(females!G6&gt;0,females!G6,"")</f>
        <v>24.947145877378439</v>
      </c>
      <c r="F4" s="118">
        <f>IF(females!G7&gt;0,females!G7,"")</f>
        <v>18.181818181818183</v>
      </c>
      <c r="G4" s="118">
        <f>IF(females!G8&gt;0,females!G8,"")</f>
        <v>34.249471458773783</v>
      </c>
      <c r="H4" s="118">
        <f>IF(females!G9&gt;0,females!G9,"")</f>
        <v>12.26215644820296</v>
      </c>
      <c r="I4" s="118">
        <f>IF(females!G10&gt;0,females!G10,"")</f>
        <v>86.892177589852011</v>
      </c>
      <c r="J4" s="119">
        <f>IF(females!G13&gt;0,females!G13,"")</f>
        <v>31.501057082452434</v>
      </c>
      <c r="K4" s="118">
        <f>IF(females!G14&gt;0,females!G14,"")</f>
        <v>52.008456659619462</v>
      </c>
      <c r="L4" s="118">
        <f>IF(females!G15&gt;0,females!G15,"")</f>
        <v>37.84355179704017</v>
      </c>
      <c r="M4" s="118">
        <f>IF(females!G16&gt;0,females!G16,"")</f>
        <v>44.186046511627907</v>
      </c>
      <c r="N4" s="118">
        <f>IF(females!G17&gt;0,females!G17,"")</f>
        <v>28.541226215644823</v>
      </c>
      <c r="O4" s="118">
        <f>IF(females!G18&gt;0,females!G18,"")</f>
        <v>36.575052854122625</v>
      </c>
      <c r="P4" s="118">
        <f>IF(females!G19&gt;0,females!G19,"")</f>
        <v>5.9196617336152215</v>
      </c>
      <c r="Q4" s="118">
        <f>IF(females!G20&gt;0,females!G20,"")</f>
        <v>8.8794926004228341</v>
      </c>
      <c r="R4" s="118">
        <f>IF(females!G23&gt;0,females!G23,"")</f>
        <v>31.078224101479918</v>
      </c>
      <c r="S4" s="118">
        <f>IF(females!G24&gt;0,females!G24,"")</f>
        <v>5.2854122621564485</v>
      </c>
      <c r="T4" s="118">
        <f>IF(females!G27&gt;0,females!G27,"")</f>
        <v>29.175475687103596</v>
      </c>
      <c r="U4" s="118">
        <f>IF(females!G28&gt;0,females!G28,"")</f>
        <v>5.2854122621564485</v>
      </c>
      <c r="V4" s="118">
        <f>IF(females!G31&gt;0,females!G31,"")</f>
        <v>30.655391120507403</v>
      </c>
      <c r="W4" s="118">
        <f>IF(females!G32&gt;0,females!G32,"")</f>
        <v>5.4968287526427062</v>
      </c>
      <c r="X4" s="118">
        <f>IF(females!G35&gt;0,females!G35,"")</f>
        <v>33.826638477801268</v>
      </c>
      <c r="Y4" s="118">
        <f>IF(females!G36&gt;0,females!G36,"")</f>
        <v>6.3424947145877386</v>
      </c>
    </row>
    <row r="5" spans="1:25" ht="25.5" x14ac:dyDescent="0.2">
      <c r="A5" s="63" t="str">
        <f>'females_stats (μm)'!A$2</f>
        <v>Echiniscus attenboroughi</v>
      </c>
      <c r="B5" s="78" t="str">
        <f>'females_stats (μm)'!B$2</f>
        <v>ZA.015+436</v>
      </c>
      <c r="C5" s="101">
        <f>females!H1</f>
        <v>4</v>
      </c>
      <c r="D5" s="103">
        <f>IF(females!I3&gt;0,females!I3,"")</f>
        <v>485.81560283687946</v>
      </c>
      <c r="E5" s="118">
        <f>IF(females!I6&gt;0,females!I6,"")</f>
        <v>19.858156028368793</v>
      </c>
      <c r="F5" s="118">
        <f>IF(females!I7&gt;0,females!I7,"")</f>
        <v>16.134751773049647</v>
      </c>
      <c r="G5" s="118">
        <f>IF(females!I8&gt;0,females!I8,"")</f>
        <v>40.248226950354606</v>
      </c>
      <c r="H5" s="118">
        <f>IF(females!I9&gt;0,females!I9,"")</f>
        <v>11.879432624113475</v>
      </c>
      <c r="I5" s="118">
        <f>IF(females!I10&gt;0,females!I10,"")</f>
        <v>95.035460992907801</v>
      </c>
      <c r="J5" s="119">
        <f>IF(females!I13&gt;0,females!I13,"")</f>
        <v>43.085106382978729</v>
      </c>
      <c r="K5" s="118">
        <f>IF(females!I14&gt;0,females!I14,"")</f>
        <v>48.936170212765958</v>
      </c>
      <c r="L5" s="118">
        <f>IF(females!I15&gt;0,females!I15,"")</f>
        <v>41.48936170212766</v>
      </c>
      <c r="M5" s="118">
        <f>IF(females!I16&gt;0,females!I16,"")</f>
        <v>53.546099290780148</v>
      </c>
      <c r="N5" s="118">
        <f>IF(females!I17&gt;0,females!I17,"")</f>
        <v>29.609929078014186</v>
      </c>
      <c r="O5" s="118">
        <f>IF(females!I18&gt;0,females!I18,"")</f>
        <v>31.914893617021278</v>
      </c>
      <c r="P5" s="118">
        <f>IF(females!I19&gt;0,females!I19,"")</f>
        <v>4.7872340425531918</v>
      </c>
      <c r="Q5" s="118">
        <f>IF(females!I20&gt;0,females!I20,"")</f>
        <v>7.8014184397163122</v>
      </c>
      <c r="R5" s="118">
        <f>IF(females!I23&gt;0,females!I23,"")</f>
        <v>29.609929078014186</v>
      </c>
      <c r="S5" s="118">
        <f>IF(females!I24&gt;0,females!I24,"")</f>
        <v>5.4964539007092199</v>
      </c>
      <c r="T5" s="118">
        <f>IF(females!I27&gt;0,females!I27,"")</f>
        <v>27.659574468085108</v>
      </c>
      <c r="U5" s="118">
        <f>IF(females!I28&gt;0,females!I28,"")</f>
        <v>4.6099290780141846</v>
      </c>
      <c r="V5" s="118">
        <f>IF(females!I31&gt;0,females!I31,"")</f>
        <v>28.191489361702125</v>
      </c>
      <c r="W5" s="118" t="str">
        <f>IF(females!I32&gt;0,females!I32,"")</f>
        <v/>
      </c>
      <c r="X5" s="118">
        <f>IF(females!I35&gt;0,females!I35,"")</f>
        <v>31.914893617021278</v>
      </c>
      <c r="Y5" s="118">
        <f>IF(females!I36&gt;0,females!I36,"")</f>
        <v>6.9148936170212769</v>
      </c>
    </row>
    <row r="6" spans="1:25" ht="25.5" x14ac:dyDescent="0.2">
      <c r="A6" s="63" t="str">
        <f>'females_stats (μm)'!A$2</f>
        <v>Echiniscus attenboroughi</v>
      </c>
      <c r="B6" s="78" t="str">
        <f>'females_stats (μm)'!B$2</f>
        <v>ZA.015+436</v>
      </c>
      <c r="C6" s="101">
        <f>females!J1</f>
        <v>5</v>
      </c>
      <c r="D6" s="103">
        <f>IF(females!K3&gt;0,females!K3,"")</f>
        <v>465.11627906976747</v>
      </c>
      <c r="E6" s="118">
        <f>IF(females!K6&gt;0,females!K6,"")</f>
        <v>26.296958855098389</v>
      </c>
      <c r="F6" s="118">
        <f>IF(females!K7&gt;0,females!K7,"")</f>
        <v>15.026833631484795</v>
      </c>
      <c r="G6" s="118">
        <f>IF(females!K8&gt;0,females!K8,"")</f>
        <v>37.567084078711986</v>
      </c>
      <c r="H6" s="118">
        <f>IF(females!K9&gt;0,females!K9,"")</f>
        <v>12.343470483005367</v>
      </c>
      <c r="I6" s="118">
        <f>IF(females!K10&gt;0,females!K10,"")</f>
        <v>89.087656529516991</v>
      </c>
      <c r="J6" s="119">
        <f>IF(females!K13&gt;0,females!K13,"")</f>
        <v>37.209302325581397</v>
      </c>
      <c r="K6" s="118">
        <f>IF(females!K14&gt;0,females!K14,"")</f>
        <v>43.649373881932021</v>
      </c>
      <c r="L6" s="118">
        <f>IF(females!K15&gt;0,females!K15,"")</f>
        <v>33.810375670840784</v>
      </c>
      <c r="M6" s="118">
        <f>IF(females!K16&gt;0,females!K16,"")</f>
        <v>47.227191413237925</v>
      </c>
      <c r="N6" s="118">
        <f>IF(females!K17&gt;0,females!K17,"")</f>
        <v>31.663685152057248</v>
      </c>
      <c r="O6" s="118">
        <f>IF(females!K18&gt;0,females!K18,"")</f>
        <v>29.159212880143116</v>
      </c>
      <c r="P6" s="118">
        <f>IF(females!K19&gt;0,females!K19,"")</f>
        <v>5.0089445438282638</v>
      </c>
      <c r="Q6" s="118">
        <f>IF(females!K20&gt;0,females!K20,"")</f>
        <v>8.2289803220035775</v>
      </c>
      <c r="R6" s="118">
        <f>IF(females!K23&gt;0,females!K23,"")</f>
        <v>29.159212880143116</v>
      </c>
      <c r="S6" s="118">
        <f>IF(females!K24&gt;0,females!K24,"")</f>
        <v>5.5456171735241506</v>
      </c>
      <c r="T6" s="118">
        <f>IF(females!K27&gt;0,females!K27,"")</f>
        <v>29.159212880143116</v>
      </c>
      <c r="U6" s="118">
        <f>IF(females!K28&gt;0,females!K28,"")</f>
        <v>5.0089445438282638</v>
      </c>
      <c r="V6" s="118">
        <f>IF(females!K31&gt;0,females!K31,"")</f>
        <v>28.443649373881936</v>
      </c>
      <c r="W6" s="118">
        <f>IF(females!K32&gt;0,females!K32,"")</f>
        <v>4.6511627906976747</v>
      </c>
      <c r="X6" s="118">
        <f>IF(females!K35&gt;0,females!K35,"")</f>
        <v>33.631484794275494</v>
      </c>
      <c r="Y6" s="118">
        <f>IF(females!K36&gt;0,females!K36,"")</f>
        <v>5.9033989266547406</v>
      </c>
    </row>
    <row r="7" spans="1:25" ht="25.5" x14ac:dyDescent="0.2">
      <c r="A7" s="63" t="str">
        <f>'females_stats (μm)'!A$2</f>
        <v>Echiniscus attenboroughi</v>
      </c>
      <c r="B7" s="78" t="str">
        <f>'females_stats (μm)'!B$2</f>
        <v>ZA.015+436</v>
      </c>
      <c r="C7" s="101">
        <f>females!L1</f>
        <v>6</v>
      </c>
      <c r="D7" s="103">
        <f>IF(females!M3&gt;0,females!M3,"")</f>
        <v>446.34525660964232</v>
      </c>
      <c r="E7" s="118">
        <f>IF(females!M6&gt;0,females!M6,"")</f>
        <v>22.861586314152412</v>
      </c>
      <c r="F7" s="118">
        <f>IF(females!M7&gt;0,females!M7,"")</f>
        <v>14.463452566096425</v>
      </c>
      <c r="G7" s="118">
        <f>IF(females!M8&gt;0,females!M8,"")</f>
        <v>33.748055987558324</v>
      </c>
      <c r="H7" s="118">
        <f>IF(females!M9&gt;0,females!M9,"")</f>
        <v>11.353032659409021</v>
      </c>
      <c r="I7" s="118" t="str">
        <f>IF(females!M10&gt;0,females!M10,"")</f>
        <v/>
      </c>
      <c r="J7" s="119">
        <f>IF(females!M13&gt;0,females!M13,"")</f>
        <v>44.012441679626754</v>
      </c>
      <c r="K7" s="118">
        <f>IF(females!M14&gt;0,females!M14,"")</f>
        <v>43.856920684292376</v>
      </c>
      <c r="L7" s="118">
        <f>IF(females!M15&gt;0,females!M15,"")</f>
        <v>40.124416796267496</v>
      </c>
      <c r="M7" s="118">
        <f>IF(females!M16&gt;0,females!M16,"")</f>
        <v>38.413685847589427</v>
      </c>
      <c r="N7" s="118">
        <f>IF(females!M17&gt;0,females!M17,"")</f>
        <v>35.147744945567652</v>
      </c>
      <c r="O7" s="118">
        <f>IF(females!M18&gt;0,females!M18,"")</f>
        <v>34.214618973561436</v>
      </c>
      <c r="P7" s="118">
        <f>IF(females!M19&gt;0,females!M19,"")</f>
        <v>4.1990668740279942</v>
      </c>
      <c r="Q7" s="118">
        <f>IF(females!M20&gt;0,females!M20,"")</f>
        <v>6.9984447900466566</v>
      </c>
      <c r="R7" s="118">
        <f>IF(females!M23&gt;0,females!M23,"")</f>
        <v>29.548989113530329</v>
      </c>
      <c r="S7" s="118">
        <f>IF(females!M24&gt;0,females!M24,"")</f>
        <v>4.6656298600311041</v>
      </c>
      <c r="T7" s="118">
        <f>IF(females!M27&gt;0,females!M27,"")</f>
        <v>26.594090202177295</v>
      </c>
      <c r="U7" s="118" t="str">
        <f>IF(females!M28&gt;0,females!M28,"")</f>
        <v/>
      </c>
      <c r="V7" s="118">
        <f>IF(females!M31&gt;0,females!M31,"")</f>
        <v>27.371695178849148</v>
      </c>
      <c r="W7" s="118">
        <f>IF(females!M32&gt;0,females!M32,"")</f>
        <v>4.6656298600311041</v>
      </c>
      <c r="X7" s="118">
        <f>IF(females!M35&gt;0,females!M35,"")</f>
        <v>30.482115085536549</v>
      </c>
      <c r="Y7" s="118">
        <f>IF(females!M36&gt;0,females!M36,"")</f>
        <v>6.5318818040435458</v>
      </c>
    </row>
    <row r="8" spans="1:25" ht="25.5" x14ac:dyDescent="0.2">
      <c r="A8" s="63" t="str">
        <f>'females_stats (μm)'!A$2</f>
        <v>Echiniscus attenboroughi</v>
      </c>
      <c r="B8" s="78" t="str">
        <f>'females_stats (μm)'!B$2</f>
        <v>ZA.015+436</v>
      </c>
      <c r="C8" s="101">
        <f>females!N1</f>
        <v>7</v>
      </c>
      <c r="D8" s="103">
        <f>IF(females!O3&gt;0,females!O3,"")</f>
        <v>440.82840236686394</v>
      </c>
      <c r="E8" s="118">
        <f>IF(females!O6&gt;0,females!O6,"")</f>
        <v>23.22485207100592</v>
      </c>
      <c r="F8" s="118">
        <f>IF(females!O7&gt;0,females!O7,"")</f>
        <v>13.609467455621301</v>
      </c>
      <c r="G8" s="118">
        <f>IF(females!O8&gt;0,females!O8,"")</f>
        <v>32.396449704142007</v>
      </c>
      <c r="H8" s="118">
        <f>IF(females!O9&gt;0,females!O9,"")</f>
        <v>9.9112426035502956</v>
      </c>
      <c r="I8" s="118">
        <f>IF(females!O10&gt;0,females!O10,"")</f>
        <v>83.136094674556233</v>
      </c>
      <c r="J8" s="119">
        <f>IF(females!O13&gt;0,females!O13,"")</f>
        <v>40.236686390532547</v>
      </c>
      <c r="K8" s="118">
        <f>IF(females!O14&gt;0,females!O14,"")</f>
        <v>45.562130177514796</v>
      </c>
      <c r="L8" s="118">
        <f>IF(females!O15&gt;0,females!O15,"")</f>
        <v>41.272189349112423</v>
      </c>
      <c r="M8" s="118">
        <f>IF(females!O16&gt;0,females!O16,"")</f>
        <v>42.455621301775146</v>
      </c>
      <c r="N8" s="118">
        <f>IF(females!O17&gt;0,females!O17,"")</f>
        <v>37.721893491124263</v>
      </c>
      <c r="O8" s="118">
        <f>IF(females!O18&gt;0,females!O18,"")</f>
        <v>33.57988165680473</v>
      </c>
      <c r="P8" s="118">
        <f>IF(females!O19&gt;0,females!O19,"")</f>
        <v>4.2899408284023677</v>
      </c>
      <c r="Q8" s="118">
        <f>IF(females!O20&gt;0,females!O20,"")</f>
        <v>7.840236686390532</v>
      </c>
      <c r="R8" s="118">
        <f>IF(females!O23&gt;0,females!O23,"")</f>
        <v>26.775147928994087</v>
      </c>
      <c r="S8" s="118" t="str">
        <f>IF(females!O24&gt;0,females!O24,"")</f>
        <v/>
      </c>
      <c r="T8" s="118">
        <f>IF(females!O27&gt;0,females!O27,"")</f>
        <v>27.514792899408285</v>
      </c>
      <c r="U8" s="118" t="str">
        <f>IF(females!O28&gt;0,females!O28,"")</f>
        <v/>
      </c>
      <c r="V8" s="118">
        <f>IF(females!O31&gt;0,females!O31,"")</f>
        <v>28.698224852071007</v>
      </c>
      <c r="W8" s="118" t="str">
        <f>IF(females!O32&gt;0,females!O32,"")</f>
        <v/>
      </c>
      <c r="X8" s="118">
        <f>IF(females!O35&gt;0,females!O35,"")</f>
        <v>29.88165680473373</v>
      </c>
      <c r="Y8" s="118">
        <f>IF(females!O36&gt;0,females!O36,"")</f>
        <v>6.8047337278106506</v>
      </c>
    </row>
    <row r="9" spans="1:25" ht="25.5" x14ac:dyDescent="0.2">
      <c r="A9" s="63" t="str">
        <f>'females_stats (μm)'!A$2</f>
        <v>Echiniscus attenboroughi</v>
      </c>
      <c r="B9" s="78" t="str">
        <f>'females_stats (μm)'!B$2</f>
        <v>ZA.015+436</v>
      </c>
      <c r="C9" s="101">
        <f>females!P1</f>
        <v>8</v>
      </c>
      <c r="D9" s="103">
        <f>IF(females!Q3&gt;0,females!Q3,"")</f>
        <v>461.5384615384616</v>
      </c>
      <c r="E9" s="118">
        <f>IF(females!Q6&gt;0,females!Q6,"")</f>
        <v>22.928994082840241</v>
      </c>
      <c r="F9" s="118">
        <f>IF(females!Q7&gt;0,females!Q7,"")</f>
        <v>13.757396449704142</v>
      </c>
      <c r="G9" s="118">
        <f>IF(females!Q8&gt;0,females!Q8,"")</f>
        <v>35.946745562130182</v>
      </c>
      <c r="H9" s="118">
        <f>IF(females!Q9&gt;0,females!Q9,"")</f>
        <v>10.207100591715976</v>
      </c>
      <c r="I9" s="118">
        <f>IF(females!Q10&gt;0,females!Q10,"")</f>
        <v>77.662721893491124</v>
      </c>
      <c r="J9" s="119">
        <f>IF(females!Q13&gt;0,females!Q13,"")</f>
        <v>43.19526627218935</v>
      </c>
      <c r="K9" s="118">
        <f>IF(females!Q14&gt;0,females!Q14,"")</f>
        <v>42.455621301775146</v>
      </c>
      <c r="L9" s="118">
        <f>IF(females!Q15&gt;0,females!Q15,"")</f>
        <v>40.680473372781066</v>
      </c>
      <c r="M9" s="118">
        <f>IF(females!Q16&gt;0,females!Q16,"")</f>
        <v>35.650887573964503</v>
      </c>
      <c r="N9" s="118">
        <f>IF(females!Q17&gt;0,females!Q17,"")</f>
        <v>28.698224852071007</v>
      </c>
      <c r="O9" s="118">
        <f>IF(females!Q18&gt;0,females!Q18,"")</f>
        <v>30.325443786982255</v>
      </c>
      <c r="P9" s="118">
        <f>IF(females!Q19&gt;0,females!Q19,"")</f>
        <v>4.7337278106508878</v>
      </c>
      <c r="Q9" s="118">
        <f>IF(females!Q20&gt;0,females!Q20,"")</f>
        <v>7.2485207100591724</v>
      </c>
      <c r="R9" s="118">
        <f>IF(females!Q23&gt;0,females!Q23,"")</f>
        <v>26.183431952662723</v>
      </c>
      <c r="S9" s="118">
        <f>IF(females!Q24&gt;0,females!Q24,"")</f>
        <v>4.8816568047337281</v>
      </c>
      <c r="T9" s="118">
        <f>IF(females!Q27&gt;0,females!Q27,"")</f>
        <v>25</v>
      </c>
      <c r="U9" s="118">
        <f>IF(females!Q28&gt;0,females!Q28,"")</f>
        <v>4.437869822485208</v>
      </c>
      <c r="V9" s="118">
        <f>IF(females!Q31&gt;0,females!Q31,"")</f>
        <v>25.443786982248522</v>
      </c>
      <c r="W9" s="118">
        <f>IF(females!Q32&gt;0,females!Q32,"")</f>
        <v>4.437869822485208</v>
      </c>
      <c r="X9" s="118">
        <f>IF(females!Q35&gt;0,females!Q35,"")</f>
        <v>29.437869822485208</v>
      </c>
      <c r="Y9" s="118">
        <f>IF(females!Q36&gt;0,females!Q36,"")</f>
        <v>5.9171597633136095</v>
      </c>
    </row>
    <row r="10" spans="1:25" ht="25.5" x14ac:dyDescent="0.2">
      <c r="A10" s="63" t="str">
        <f>'females_stats (μm)'!A$2</f>
        <v>Echiniscus attenboroughi</v>
      </c>
      <c r="B10" s="78" t="str">
        <f>'females_stats (μm)'!B$2</f>
        <v>ZA.015+436</v>
      </c>
      <c r="C10" s="101">
        <f>females!R1</f>
        <v>9</v>
      </c>
      <c r="D10" s="103">
        <f>IF(females!S3&gt;0,females!S3,"")</f>
        <v>478.19063004846527</v>
      </c>
      <c r="E10" s="118">
        <f>IF(females!S6&gt;0,females!S6,"")</f>
        <v>21.809369951534734</v>
      </c>
      <c r="F10" s="118">
        <f>IF(females!S7&gt;0,females!S7,"")</f>
        <v>13.570274636510501</v>
      </c>
      <c r="G10" s="118">
        <f>IF(females!S8&gt;0,females!S8,"")</f>
        <v>26.655896607431341</v>
      </c>
      <c r="H10" s="118">
        <f>IF(females!S9&gt;0,females!S9,"")</f>
        <v>12.924071082390952</v>
      </c>
      <c r="I10" s="118">
        <f>IF(females!S10&gt;0,females!S10,"")</f>
        <v>75.121163166397423</v>
      </c>
      <c r="J10" s="119">
        <f>IF(females!S13&gt;0,females!S13,"")</f>
        <v>33.602584814216478</v>
      </c>
      <c r="K10" s="118">
        <f>IF(females!S14&gt;0,females!S14,"")</f>
        <v>32.471728594507269</v>
      </c>
      <c r="L10" s="118">
        <f>IF(females!S15&gt;0,females!S15,"")</f>
        <v>15.347334410339258</v>
      </c>
      <c r="M10" s="118">
        <f>IF(females!S16&gt;0,females!S16,"")</f>
        <v>44.103392568659125</v>
      </c>
      <c r="N10" s="118">
        <f>IF(females!S17&gt;0,females!S17,"")</f>
        <v>29.563812600969307</v>
      </c>
      <c r="O10" s="118">
        <f>IF(females!S18&gt;0,females!S18,"")</f>
        <v>25.363489499192244</v>
      </c>
      <c r="P10" s="118">
        <f>IF(females!S19&gt;0,females!S19,"")</f>
        <v>3.5541195476575123</v>
      </c>
      <c r="Q10" s="118">
        <f>IF(females!S20&gt;0,females!S20,"")</f>
        <v>7.5928917609046849</v>
      </c>
      <c r="R10" s="118">
        <f>IF(females!S23&gt;0,females!S23,"")</f>
        <v>25.040387722132472</v>
      </c>
      <c r="S10" s="118">
        <f>IF(females!S24&gt;0,females!S24,"")</f>
        <v>4.6849757673667201</v>
      </c>
      <c r="T10" s="118">
        <f>IF(females!S27&gt;0,females!S27,"")</f>
        <v>27.463651050080777</v>
      </c>
      <c r="U10" s="118">
        <f>IF(females!S28&gt;0,females!S28,"")</f>
        <v>4.3618739903069468</v>
      </c>
      <c r="V10" s="118">
        <f>IF(females!S31&gt;0,females!S31,"")</f>
        <v>27.625201938610665</v>
      </c>
      <c r="W10" s="118">
        <f>IF(females!S32&gt;0,females!S32,"")</f>
        <v>4.2003231017770597</v>
      </c>
      <c r="X10" s="118">
        <f>IF(females!S35&gt;0,females!S35,"")</f>
        <v>31.340872374798064</v>
      </c>
      <c r="Y10" s="118" t="str">
        <f>IF(females!S36&gt;0,females!S36,"")</f>
        <v/>
      </c>
    </row>
    <row r="11" spans="1:25" ht="25.5" x14ac:dyDescent="0.2">
      <c r="A11" s="63" t="str">
        <f>'females_stats (μm)'!A$2</f>
        <v>Echiniscus attenboroughi</v>
      </c>
      <c r="B11" s="78" t="str">
        <f>'females_stats (μm)'!B$2</f>
        <v>ZA.015+436</v>
      </c>
      <c r="C11" s="101">
        <f>females!T1</f>
        <v>10</v>
      </c>
      <c r="D11" s="103">
        <f>IF(females!U3&gt;0,females!U3,"")</f>
        <v>422.2560975609756</v>
      </c>
      <c r="E11" s="118" t="str">
        <f>IF(females!U6&gt;0,females!U6,"")</f>
        <v/>
      </c>
      <c r="F11" s="118">
        <f>IF(females!U7&gt;0,females!U7,"")</f>
        <v>15.396341463414634</v>
      </c>
      <c r="G11" s="118">
        <f>IF(females!U8&gt;0,females!U8,"")</f>
        <v>39.024390243902445</v>
      </c>
      <c r="H11" s="118">
        <f>IF(females!U9&gt;0,females!U9,"")</f>
        <v>11.432926829268293</v>
      </c>
      <c r="I11" s="118">
        <f>IF(females!U10&gt;0,females!U10,"")</f>
        <v>82.012195121951223</v>
      </c>
      <c r="J11" s="119">
        <f>IF(females!U13&gt;0,females!U13,"")</f>
        <v>37.042682926829272</v>
      </c>
      <c r="K11" s="118">
        <f>IF(females!U14&gt;0,females!U14,"")</f>
        <v>45.426829268292693</v>
      </c>
      <c r="L11" s="118">
        <f>IF(females!U15&gt;0,females!U15,"")</f>
        <v>41.310975609756099</v>
      </c>
      <c r="M11" s="118">
        <f>IF(females!U16&gt;0,females!U16,"")</f>
        <v>37.500000000000007</v>
      </c>
      <c r="N11" s="118">
        <f>IF(females!U17&gt;0,females!U17,"")</f>
        <v>33.384146341463413</v>
      </c>
      <c r="O11" s="118">
        <f>IF(females!U18&gt;0,females!U18,"")</f>
        <v>25.457317073170731</v>
      </c>
      <c r="P11" s="118">
        <f>IF(females!U19&gt;0,females!U19,"")</f>
        <v>5.0304878048780495</v>
      </c>
      <c r="Q11" s="118" t="str">
        <f>IF(females!U20&gt;0,females!U20,"")</f>
        <v/>
      </c>
      <c r="R11" s="118">
        <f>IF(females!U23&gt;0,females!U23,"")</f>
        <v>29.268292682926834</v>
      </c>
      <c r="S11" s="118">
        <f>IF(females!U24&gt;0,females!U24,"")</f>
        <v>5.4878048780487809</v>
      </c>
      <c r="T11" s="118">
        <f>IF(females!U27&gt;0,females!U27,"")</f>
        <v>27.591463414634148</v>
      </c>
      <c r="U11" s="118">
        <f>IF(females!U28&gt;0,females!U28,"")</f>
        <v>4.8780487804878057</v>
      </c>
      <c r="V11" s="118">
        <f>IF(females!U31&gt;0,females!U31,"")</f>
        <v>26.524390243902442</v>
      </c>
      <c r="W11" s="118">
        <f>IF(females!U32&gt;0,females!U32,"")</f>
        <v>4.4207317073170733</v>
      </c>
      <c r="X11" s="118">
        <f>IF(females!U35&gt;0,females!U35,"")</f>
        <v>32.774390243902438</v>
      </c>
      <c r="Y11" s="118" t="str">
        <f>IF(females!U36&gt;0,females!U36,"")</f>
        <v/>
      </c>
    </row>
    <row r="12" spans="1:25" ht="25.5" x14ac:dyDescent="0.2">
      <c r="A12" s="63" t="str">
        <f>'females_stats (μm)'!A$2</f>
        <v>Echiniscus attenboroughi</v>
      </c>
      <c r="B12" s="78" t="str">
        <f>'females_stats (μm)'!B$2</f>
        <v>ZA.015+436</v>
      </c>
      <c r="C12" s="101">
        <f>females!V1</f>
        <v>11</v>
      </c>
      <c r="D12" s="103">
        <f>IF(females!W3&gt;0,females!W3,"")</f>
        <v>507.16845878136201</v>
      </c>
      <c r="E12" s="118">
        <f>IF(females!W6&gt;0,females!W6,"")</f>
        <v>29.211469534050181</v>
      </c>
      <c r="F12" s="118">
        <f>IF(females!W7&gt;0,females!W7,"")</f>
        <v>15.232974910394265</v>
      </c>
      <c r="G12" s="118">
        <f>IF(females!W8&gt;0,females!W8,"")</f>
        <v>33.512544802867382</v>
      </c>
      <c r="H12" s="118">
        <f>IF(females!W9&gt;0,females!W9,"")</f>
        <v>11.648745519713263</v>
      </c>
      <c r="I12" s="118">
        <f>IF(females!W10&gt;0,females!W10,"")</f>
        <v>73.476702508960585</v>
      </c>
      <c r="J12" s="119">
        <f>IF(females!W13&gt;0,females!W13,"")</f>
        <v>49.103942652329749</v>
      </c>
      <c r="K12" s="118">
        <f>IF(females!W14&gt;0,females!W14,"")</f>
        <v>41.577060931899638</v>
      </c>
      <c r="L12" s="118">
        <f>IF(females!W15&gt;0,females!W15,"")</f>
        <v>48.74551971326165</v>
      </c>
      <c r="M12" s="118">
        <f>IF(females!W16&gt;0,females!W16,"")</f>
        <v>50.716845878136205</v>
      </c>
      <c r="N12" s="118">
        <f>IF(females!W17&gt;0,females!W17,"")</f>
        <v>33.691756272401435</v>
      </c>
      <c r="O12" s="118">
        <f>IF(females!W18&gt;0,females!W18,"")</f>
        <v>28.49462365591398</v>
      </c>
      <c r="P12" s="118">
        <f>IF(females!W19&gt;0,females!W19,"")</f>
        <v>4.4802867383512543</v>
      </c>
      <c r="Q12" s="118">
        <f>IF(females!W20&gt;0,females!W20,"")</f>
        <v>7.1684587813620082</v>
      </c>
      <c r="R12" s="118">
        <f>IF(females!W23&gt;0,females!W23,"")</f>
        <v>27.777777777777779</v>
      </c>
      <c r="S12" s="118">
        <f>IF(females!W24&gt;0,females!W24,"")</f>
        <v>4.4802867383512543</v>
      </c>
      <c r="T12" s="118">
        <f>IF(females!W27&gt;0,females!W27,"")</f>
        <v>27.956989247311832</v>
      </c>
      <c r="U12" s="118">
        <f>IF(females!W28&gt;0,females!W28,"")</f>
        <v>5.376344086021505</v>
      </c>
      <c r="V12" s="118">
        <f>IF(females!W31&gt;0,females!W31,"")</f>
        <v>28.49462365591398</v>
      </c>
      <c r="W12" s="118">
        <f>IF(females!W32&gt;0,females!W32,"")</f>
        <v>4.4802867383512543</v>
      </c>
      <c r="X12" s="118">
        <f>IF(females!W35&gt;0,females!W35,"")</f>
        <v>33.691756272401435</v>
      </c>
      <c r="Y12" s="118">
        <f>IF(females!W36&gt;0,females!W36,"")</f>
        <v>5.7347670250896066</v>
      </c>
    </row>
    <row r="13" spans="1:25" ht="25.5" x14ac:dyDescent="0.2">
      <c r="A13" s="63" t="str">
        <f>'females_stats (μm)'!A$2</f>
        <v>Echiniscus attenboroughi</v>
      </c>
      <c r="B13" s="78" t="str">
        <f>'females_stats (μm)'!B$2</f>
        <v>ZA.015+436</v>
      </c>
      <c r="C13" s="101">
        <f>females!X1</f>
        <v>12</v>
      </c>
      <c r="D13" s="103">
        <f>IF(females!Y3&gt;0,females!Y3,"")</f>
        <v>477.47747747747746</v>
      </c>
      <c r="E13" s="118">
        <f>IF(females!Y6&gt;0,females!Y6,"")</f>
        <v>24.504504504504503</v>
      </c>
      <c r="F13" s="118">
        <f>IF(females!Y7&gt;0,females!Y7,"")</f>
        <v>15.495495495495495</v>
      </c>
      <c r="G13" s="118">
        <f>IF(females!Y8&gt;0,females!Y8,"")</f>
        <v>35.135135135135137</v>
      </c>
      <c r="H13" s="118">
        <f>IF(females!Y9&gt;0,females!Y9,"")</f>
        <v>10.630630630630632</v>
      </c>
      <c r="I13" s="118">
        <f>IF(females!Y10&gt;0,females!Y10,"")</f>
        <v>81.081081081081081</v>
      </c>
      <c r="J13" s="119">
        <f>IF(females!Y13&gt;0,females!Y13,"")</f>
        <v>38.378378378378379</v>
      </c>
      <c r="K13" s="118">
        <f>IF(females!Y14&gt;0,females!Y14,"")</f>
        <v>47.027027027027032</v>
      </c>
      <c r="L13" s="118">
        <f>IF(females!Y15&gt;0,females!Y15,"")</f>
        <v>37.297297297297291</v>
      </c>
      <c r="M13" s="118">
        <f>IF(females!Y16&gt;0,females!Y16,"")</f>
        <v>43.063063063063062</v>
      </c>
      <c r="N13" s="118">
        <f>IF(females!Y17&gt;0,females!Y17,"")</f>
        <v>34.054054054054049</v>
      </c>
      <c r="O13" s="118">
        <f>IF(females!Y18&gt;0,females!Y18,"")</f>
        <v>20.72072072072072</v>
      </c>
      <c r="P13" s="118">
        <f>IF(females!Y19&gt;0,females!Y19,"")</f>
        <v>4.1441441441441444</v>
      </c>
      <c r="Q13" s="118">
        <f>IF(females!Y20&gt;0,females!Y20,"")</f>
        <v>7.5675675675675684</v>
      </c>
      <c r="R13" s="118">
        <f>IF(females!Y23&gt;0,females!Y23,"")</f>
        <v>29.36936936936937</v>
      </c>
      <c r="S13" s="118" t="str">
        <f>IF(females!Y24&gt;0,females!Y24,"")</f>
        <v/>
      </c>
      <c r="T13" s="118">
        <f>IF(females!Y27&gt;0,females!Y27,"")</f>
        <v>27.747747747747749</v>
      </c>
      <c r="U13" s="118">
        <f>IF(females!Y28&gt;0,females!Y28,"")</f>
        <v>5.4054054054054053</v>
      </c>
      <c r="V13" s="118">
        <f>IF(females!Y31&gt;0,females!Y31,"")</f>
        <v>27.567567567567568</v>
      </c>
      <c r="W13" s="118">
        <f>IF(females!Y32&gt;0,females!Y32,"")</f>
        <v>4.6846846846846848</v>
      </c>
      <c r="X13" s="118">
        <f>IF(females!Y35&gt;0,females!Y35,"")</f>
        <v>33.873873873873876</v>
      </c>
      <c r="Y13" s="118">
        <f>IF(females!Y36&gt;0,females!Y36,"")</f>
        <v>5.9459459459459456</v>
      </c>
    </row>
    <row r="14" spans="1:25" ht="25.5" x14ac:dyDescent="0.2">
      <c r="A14" s="63" t="str">
        <f>'females_stats (μm)'!A$2</f>
        <v>Echiniscus attenboroughi</v>
      </c>
      <c r="B14" s="78" t="str">
        <f>'females_stats (μm)'!B$2</f>
        <v>ZA.015+436</v>
      </c>
      <c r="C14" s="101">
        <f>females!Z1</f>
        <v>13</v>
      </c>
      <c r="D14" s="103">
        <f>IF(females!AA3&gt;0,females!AA3,"")</f>
        <v>477.79479326186828</v>
      </c>
      <c r="E14" s="118">
        <f>IF(females!AA6&gt;0,females!AA6,"")</f>
        <v>25.57427258805513</v>
      </c>
      <c r="F14" s="118">
        <f>IF(females!AA7&gt;0,females!AA7,"")</f>
        <v>15.773353751914243</v>
      </c>
      <c r="G14" s="118">
        <f>IF(females!AA8&gt;0,females!AA8,"")</f>
        <v>33.843797856049008</v>
      </c>
      <c r="H14" s="118">
        <f>IF(females!AA9&gt;0,females!AA9,"")</f>
        <v>10.260336906584994</v>
      </c>
      <c r="I14" s="118">
        <f>IF(females!AA10&gt;0,females!AA10,"")</f>
        <v>76.416539050535988</v>
      </c>
      <c r="J14" s="119">
        <f>IF(females!AA13&gt;0,females!AA13,"")</f>
        <v>41.960183767228173</v>
      </c>
      <c r="K14" s="118">
        <f>IF(females!AA14&gt;0,females!AA14,"")</f>
        <v>39.969372128637062</v>
      </c>
      <c r="L14" s="118">
        <f>IF(females!AA15&gt;0,females!AA15,"")</f>
        <v>47.013782542113326</v>
      </c>
      <c r="M14" s="118">
        <f>IF(females!AA16&gt;0,females!AA16,"")</f>
        <v>41.347626339969374</v>
      </c>
      <c r="N14" s="118">
        <f>IF(females!AA17&gt;0,females!AA17,"")</f>
        <v>31.240428790199083</v>
      </c>
      <c r="O14" s="118">
        <f>IF(females!AA18&gt;0,females!AA18,"")</f>
        <v>18.529862174578867</v>
      </c>
      <c r="P14" s="118">
        <f>IF(females!AA19&gt;0,females!AA19,"")</f>
        <v>4.2879019908116387</v>
      </c>
      <c r="Q14" s="118">
        <f>IF(females!AA20&gt;0,females!AA20,"")</f>
        <v>6.431852986217458</v>
      </c>
      <c r="R14" s="118">
        <f>IF(females!AA23&gt;0,females!AA23,"")</f>
        <v>27.565084226646245</v>
      </c>
      <c r="S14" s="118">
        <f>IF(females!AA24&gt;0,females!AA24,"")</f>
        <v>4.1347626339969379</v>
      </c>
      <c r="T14" s="118">
        <f>IF(females!AA27&gt;0,females!AA27,"")</f>
        <v>26.339969372128635</v>
      </c>
      <c r="U14" s="118">
        <f>IF(females!AA28&gt;0,females!AA28,"")</f>
        <v>4.5941807044410412</v>
      </c>
      <c r="V14" s="118">
        <f>IF(females!AA31&gt;0,females!AA31,"")</f>
        <v>26.799387442572741</v>
      </c>
      <c r="W14" s="118">
        <f>IF(females!AA32&gt;0,females!AA32,"")</f>
        <v>3.6753445635528332</v>
      </c>
      <c r="X14" s="118">
        <f>IF(females!AA35&gt;0,females!AA35,"")</f>
        <v>32.006125574272588</v>
      </c>
      <c r="Y14" s="118">
        <f>IF(females!AA36&gt;0,females!AA36,"")</f>
        <v>6.431852986217458</v>
      </c>
    </row>
    <row r="15" spans="1:25" ht="25.5" x14ac:dyDescent="0.2">
      <c r="A15" s="63" t="str">
        <f>'females_stats (μm)'!A$2</f>
        <v>Echiniscus attenboroughi</v>
      </c>
      <c r="B15" s="78" t="str">
        <f>'females_stats (μm)'!B$2</f>
        <v>ZA.015+436</v>
      </c>
      <c r="C15" s="101">
        <f>females!AB1</f>
        <v>14</v>
      </c>
      <c r="D15" s="103">
        <f>IF(females!AC3&gt;0,females!AC3,"")</f>
        <v>484.79427549194992</v>
      </c>
      <c r="E15" s="118">
        <f>IF(females!AC6&gt;0,females!AC6,"")</f>
        <v>29.516994633273701</v>
      </c>
      <c r="F15" s="118">
        <f>IF(females!AC7&gt;0,females!AC7,"")</f>
        <v>17.531305903398927</v>
      </c>
      <c r="G15" s="118">
        <f>IF(females!AC8&gt;0,females!AC8,"")</f>
        <v>42.57602862254025</v>
      </c>
      <c r="H15" s="118">
        <f>IF(females!AC9&gt;0,females!AC9,"")</f>
        <v>13.059033989266547</v>
      </c>
      <c r="I15" s="118">
        <f>IF(females!AC10&gt;0,females!AC10,"")</f>
        <v>84.078711985688741</v>
      </c>
      <c r="J15" s="119">
        <f>IF(females!AC13&gt;0,females!AC13,"")</f>
        <v>45.617173524150267</v>
      </c>
      <c r="K15" s="118">
        <f>IF(females!AC14&gt;0,females!AC14,"")</f>
        <v>49.910554561717355</v>
      </c>
      <c r="L15" s="118">
        <f>IF(females!AC15&gt;0,females!AC15,"")</f>
        <v>46.153846153846153</v>
      </c>
      <c r="M15" s="118">
        <f>IF(females!AC16&gt;0,females!AC16,"")</f>
        <v>52.951699463327373</v>
      </c>
      <c r="N15" s="118">
        <f>IF(females!AC17&gt;0,females!AC17,"")</f>
        <v>34.883720930232556</v>
      </c>
      <c r="O15" s="118">
        <f>IF(females!AC18&gt;0,females!AC18,"")</f>
        <v>33.989266547406082</v>
      </c>
      <c r="P15" s="118" t="str">
        <f>IF(females!AC19&gt;0,females!AC19,"")</f>
        <v/>
      </c>
      <c r="Q15" s="118">
        <f>IF(females!AC20&gt;0,females!AC20,"")</f>
        <v>6.9767441860465116</v>
      </c>
      <c r="R15" s="118">
        <f>IF(females!AC23&gt;0,females!AC23,"")</f>
        <v>32.558139534883722</v>
      </c>
      <c r="S15" s="118">
        <f>IF(females!AC24&gt;0,females!AC24,"")</f>
        <v>5.7245080500894465</v>
      </c>
      <c r="T15" s="118">
        <f>IF(females!AC27&gt;0,females!AC27,"")</f>
        <v>31.127012522361358</v>
      </c>
      <c r="U15" s="118">
        <f>IF(females!AC28&gt;0,females!AC28,"")</f>
        <v>5.3667262969588556</v>
      </c>
      <c r="V15" s="118">
        <f>IF(females!AC31&gt;0,females!AC31,"")</f>
        <v>31.127012522361358</v>
      </c>
      <c r="W15" s="118">
        <f>IF(females!AC32&gt;0,females!AC32,"")</f>
        <v>4.8300536672629697</v>
      </c>
      <c r="X15" s="118">
        <f>IF(females!AC35&gt;0,females!AC35,"")</f>
        <v>37.0304114490161</v>
      </c>
      <c r="Y15" s="118" t="str">
        <f>IF(females!AC36&gt;0,females!AC36,"")</f>
        <v/>
      </c>
    </row>
    <row r="16" spans="1:25" ht="25.5" x14ac:dyDescent="0.2">
      <c r="A16" s="63" t="str">
        <f>'females_stats (μm)'!A$2</f>
        <v>Echiniscus attenboroughi</v>
      </c>
      <c r="B16" s="78" t="str">
        <f>'females_stats (μm)'!B$2</f>
        <v>ZA.015+436</v>
      </c>
      <c r="C16" s="101">
        <f>females!AD1</f>
        <v>15</v>
      </c>
      <c r="D16" s="103">
        <f>IF(females!AE3&gt;0,females!AE3,"")</f>
        <v>440.47619047619042</v>
      </c>
      <c r="E16" s="118">
        <f>IF(females!AE6&gt;0,females!AE6,"")</f>
        <v>26.488095238095237</v>
      </c>
      <c r="F16" s="118">
        <f>IF(females!AE7&gt;0,females!AE7,"")</f>
        <v>16.517857142857142</v>
      </c>
      <c r="G16" s="118">
        <f>IF(females!AE8&gt;0,females!AE8,"")</f>
        <v>42.55952380952381</v>
      </c>
      <c r="H16" s="118">
        <f>IF(females!AE9&gt;0,females!AE9,"")</f>
        <v>11.607142857142856</v>
      </c>
      <c r="I16" s="118">
        <f>IF(females!AE10&gt;0,females!AE10,"")</f>
        <v>91.964285714285708</v>
      </c>
      <c r="J16" s="119">
        <f>IF(females!AE13&gt;0,females!AE13,"")</f>
        <v>48.06547619047619</v>
      </c>
      <c r="K16" s="118">
        <f>IF(females!AE14&gt;0,females!AE14,"")</f>
        <v>38.69047619047619</v>
      </c>
      <c r="L16" s="118">
        <f>IF(females!AE15&gt;0,females!AE15,"")</f>
        <v>45.535714285714285</v>
      </c>
      <c r="M16" s="118">
        <f>IF(females!AE16&gt;0,females!AE16,"")</f>
        <v>43.749999999999993</v>
      </c>
      <c r="N16" s="118">
        <f>IF(females!AE17&gt;0,females!AE17,"")</f>
        <v>34.672619047619044</v>
      </c>
      <c r="O16" s="118">
        <f>IF(females!AE18&gt;0,females!AE18,"")</f>
        <v>30.654761904761905</v>
      </c>
      <c r="P16" s="118">
        <f>IF(females!AE19&gt;0,females!AE19,"")</f>
        <v>4.1666666666666661</v>
      </c>
      <c r="Q16" s="118">
        <f>IF(females!AE20&gt;0,females!AE20,"")</f>
        <v>6.8452380952380949</v>
      </c>
      <c r="R16" s="118">
        <f>IF(females!AE23&gt;0,females!AE23,"")</f>
        <v>28.571428571428569</v>
      </c>
      <c r="S16" s="118">
        <f>IF(females!AE24&gt;0,females!AE24,"")</f>
        <v>4.9107142857142847</v>
      </c>
      <c r="T16" s="118">
        <f>IF(females!AE27&gt;0,females!AE27,"")</f>
        <v>27.232142857142854</v>
      </c>
      <c r="U16" s="118">
        <f>IF(females!AE28&gt;0,females!AE28,"")</f>
        <v>4.4642857142857144</v>
      </c>
      <c r="V16" s="118">
        <f>IF(females!AE31&gt;0,females!AE31,"")</f>
        <v>27.976190476190478</v>
      </c>
      <c r="W16" s="118">
        <f>IF(females!AE32&gt;0,females!AE32,"")</f>
        <v>4.6130952380952381</v>
      </c>
      <c r="X16" s="118">
        <f>IF(females!AE35&gt;0,females!AE35,"")</f>
        <v>33.630952380952387</v>
      </c>
      <c r="Y16" s="118" t="str">
        <f>IF(females!AE36&gt;0,females!AE36,"")</f>
        <v/>
      </c>
    </row>
    <row r="17" spans="1:25" ht="25.5" x14ac:dyDescent="0.2">
      <c r="A17" s="63" t="str">
        <f>'females_stats (μm)'!A$2</f>
        <v>Echiniscus attenboroughi</v>
      </c>
      <c r="B17" s="78" t="str">
        <f>'females_stats (μm)'!B$2</f>
        <v>ZA.015+436</v>
      </c>
      <c r="C17" s="101">
        <f>females!AF1</f>
        <v>16</v>
      </c>
      <c r="D17" s="103">
        <f>IF(females!AG3&gt;0,females!AG3,"")</f>
        <v>448.71794871794873</v>
      </c>
      <c r="E17" s="118">
        <f>IF(females!AG6&gt;0,females!AG6,"")</f>
        <v>28.347578347578345</v>
      </c>
      <c r="F17" s="118">
        <f>IF(females!AG7&gt;0,females!AG7,"")</f>
        <v>15.0997150997151</v>
      </c>
      <c r="G17" s="118">
        <f>IF(females!AG8&gt;0,females!AG8,"")</f>
        <v>42.735042735042732</v>
      </c>
      <c r="H17" s="118">
        <f>IF(females!AG9&gt;0,females!AG9,"")</f>
        <v>10.826210826210826</v>
      </c>
      <c r="I17" s="118" t="str">
        <f>IF(females!AG10&gt;0,females!AG10,"")</f>
        <v/>
      </c>
      <c r="J17" s="119">
        <f>IF(females!AG13&gt;0,females!AG13,"")</f>
        <v>40.313390313390315</v>
      </c>
      <c r="K17" s="118">
        <f>IF(females!AG14&gt;0,females!AG14,"")</f>
        <v>46.011396011396002</v>
      </c>
      <c r="L17" s="118">
        <f>IF(females!AG15&gt;0,females!AG15,"")</f>
        <v>34.900284900284902</v>
      </c>
      <c r="M17" s="118">
        <f>IF(females!AG16&gt;0,females!AG16,"")</f>
        <v>48.290598290598282</v>
      </c>
      <c r="N17" s="118">
        <f>IF(females!AG17&gt;0,females!AG17,"")</f>
        <v>22.649572649572651</v>
      </c>
      <c r="O17" s="118">
        <f>IF(females!AG18&gt;0,females!AG18,"")</f>
        <v>24.074074074074069</v>
      </c>
      <c r="P17" s="118">
        <f>IF(females!AG19&gt;0,females!AG19,"")</f>
        <v>4.5584045584045585</v>
      </c>
      <c r="Q17" s="118">
        <f>IF(females!AG20&gt;0,females!AG20,"")</f>
        <v>6.8376068376068373</v>
      </c>
      <c r="R17" s="118">
        <f>IF(females!AG23&gt;0,females!AG23,"")</f>
        <v>30.056980056980059</v>
      </c>
      <c r="S17" s="118">
        <f>IF(females!AG24&gt;0,females!AG24,"")</f>
        <v>6.4102564102564097</v>
      </c>
      <c r="T17" s="118">
        <f>IF(females!AG27&gt;0,females!AG27,"")</f>
        <v>28.63247863247863</v>
      </c>
      <c r="U17" s="118">
        <f>IF(females!AG28&gt;0,females!AG28,"")</f>
        <v>4.5584045584045585</v>
      </c>
      <c r="V17" s="118">
        <f>IF(females!AG31&gt;0,females!AG31,"")</f>
        <v>29.344729344729348</v>
      </c>
      <c r="W17" s="118">
        <f>IF(females!AG32&gt;0,females!AG32,"")</f>
        <v>4.9857549857549861</v>
      </c>
      <c r="X17" s="118">
        <f>IF(females!AG35&gt;0,females!AG35,"")</f>
        <v>34.472934472934469</v>
      </c>
      <c r="Y17" s="118">
        <f>IF(females!AG36&gt;0,females!AG36,"")</f>
        <v>5.8404558404558395</v>
      </c>
    </row>
    <row r="18" spans="1:25" ht="25.5" x14ac:dyDescent="0.2">
      <c r="A18" s="63" t="str">
        <f>'females_stats (μm)'!A$2</f>
        <v>Echiniscus attenboroughi</v>
      </c>
      <c r="B18" s="78" t="str">
        <f>'females_stats (μm)'!B$2</f>
        <v>ZA.015+436</v>
      </c>
      <c r="C18" s="101">
        <f>females!AH1</f>
        <v>17</v>
      </c>
      <c r="D18" s="103">
        <f>IF(females!AI3&gt;0,females!AI3,"")</f>
        <v>442.34079173838205</v>
      </c>
      <c r="E18" s="118">
        <f>IF(females!AI6&gt;0,females!AI6,"")</f>
        <v>28.227194492254732</v>
      </c>
      <c r="F18" s="118">
        <f>IF(females!AI7&gt;0,females!AI7,"")</f>
        <v>16.69535283993115</v>
      </c>
      <c r="G18" s="118">
        <f>IF(females!AI8&gt;0,females!AI8,"")</f>
        <v>43.029259896729776</v>
      </c>
      <c r="H18" s="118">
        <f>IF(females!AI9&gt;0,females!AI9,"")</f>
        <v>12.736660929432015</v>
      </c>
      <c r="I18" s="118">
        <f>IF(females!AI10&gt;0,females!AI10,"")</f>
        <v>91.222030981067121</v>
      </c>
      <c r="J18" s="119">
        <f>IF(females!AI13&gt;0,females!AI13,"")</f>
        <v>34.595524956970742</v>
      </c>
      <c r="K18" s="118">
        <f>IF(females!AI14&gt;0,females!AI14,"")</f>
        <v>43.545611015490529</v>
      </c>
      <c r="L18" s="118">
        <f>IF(females!AI15&gt;0,females!AI15,"")</f>
        <v>44.234079173838211</v>
      </c>
      <c r="M18" s="118">
        <f>IF(females!AI16&gt;0,females!AI16,"")</f>
        <v>41.65232358003442</v>
      </c>
      <c r="N18" s="118">
        <f>IF(females!AI17&gt;0,females!AI17,"")</f>
        <v>34.42340791738382</v>
      </c>
      <c r="O18" s="118">
        <f>IF(females!AI18&gt;0,females!AI18,"")</f>
        <v>32.702237521514625</v>
      </c>
      <c r="P18" s="118">
        <f>IF(females!AI19&gt;0,females!AI19,"")</f>
        <v>3.6144578313253009</v>
      </c>
      <c r="Q18" s="118">
        <f>IF(females!AI20&gt;0,females!AI20,"")</f>
        <v>7.056798623063683</v>
      </c>
      <c r="R18" s="118">
        <f>IF(females!AI23&gt;0,females!AI23,"")</f>
        <v>30.120481927710841</v>
      </c>
      <c r="S18" s="118">
        <f>IF(females!AI24&gt;0,females!AI24,"")</f>
        <v>4.4750430292598971</v>
      </c>
      <c r="T18" s="118">
        <f>IF(females!AI27&gt;0,females!AI27,"")</f>
        <v>28.743545611015485</v>
      </c>
      <c r="U18" s="118">
        <f>IF(females!AI28&gt;0,females!AI28,"")</f>
        <v>5.3356282271944924</v>
      </c>
      <c r="V18" s="118">
        <f>IF(females!AI31&gt;0,females!AI31,"")</f>
        <v>30.120481927710841</v>
      </c>
      <c r="W18" s="118">
        <f>IF(females!AI32&gt;0,females!AI32,"")</f>
        <v>5.8519793459552494</v>
      </c>
      <c r="X18" s="118">
        <f>IF(females!AI35&gt;0,females!AI35,"")</f>
        <v>33.3907056798623</v>
      </c>
      <c r="Y18" s="118" t="str">
        <f>IF(females!AI36&gt;0,females!AI36,"")</f>
        <v/>
      </c>
    </row>
    <row r="19" spans="1:25" ht="25.5" x14ac:dyDescent="0.2">
      <c r="A19" s="63" t="str">
        <f>'females_stats (μm)'!A$2</f>
        <v>Echiniscus attenboroughi</v>
      </c>
      <c r="B19" s="78" t="str">
        <f>'females_stats (μm)'!B$2</f>
        <v>ZA.015+436</v>
      </c>
      <c r="C19" s="101">
        <f>females!AJ1</f>
        <v>18</v>
      </c>
      <c r="D19" s="103">
        <f>IF(females!AK3&gt;0,females!AK3,"")</f>
        <v>492.36641221374049</v>
      </c>
      <c r="E19" s="118">
        <f>IF(females!AK6&gt;0,females!AK6,"")</f>
        <v>23.282442748091604</v>
      </c>
      <c r="F19" s="118">
        <f>IF(females!AK7&gt;0,females!AK7,"")</f>
        <v>17.557251908396946</v>
      </c>
      <c r="G19" s="118">
        <f>IF(females!AK8&gt;0,females!AK8,"")</f>
        <v>34.732824427480921</v>
      </c>
      <c r="H19" s="118">
        <f>IF(females!AK9&gt;0,females!AK9,"")</f>
        <v>12.786259541984734</v>
      </c>
      <c r="I19" s="118">
        <f>IF(females!AK10&gt;0,females!AK10,"")</f>
        <v>81.106870229007626</v>
      </c>
      <c r="J19" s="119">
        <f>IF(females!AK13&gt;0,females!AK13,"")</f>
        <v>22.519083969465651</v>
      </c>
      <c r="K19" s="118">
        <f>IF(females!AK14&gt;0,females!AK14,"")</f>
        <v>41.221374045801525</v>
      </c>
      <c r="L19" s="118">
        <f>IF(females!AK15&gt;0,females!AK15,"")</f>
        <v>42.748091603053432</v>
      </c>
      <c r="M19" s="118">
        <f>IF(females!AK16&gt;0,females!AK16,"")</f>
        <v>45.801526717557252</v>
      </c>
      <c r="N19" s="118">
        <f>IF(females!AK17&gt;0,females!AK17,"")</f>
        <v>27.099236641221374</v>
      </c>
      <c r="O19" s="118">
        <f>IF(females!AK18&gt;0,females!AK18,"")</f>
        <v>21.946564885496183</v>
      </c>
      <c r="P19" s="118">
        <f>IF(females!AK19&gt;0,females!AK19,"")</f>
        <v>4.5801526717557248</v>
      </c>
      <c r="Q19" s="118">
        <f>IF(females!AK20&gt;0,females!AK20,"")</f>
        <v>8.2061068702290072</v>
      </c>
      <c r="R19" s="118">
        <f>IF(females!AK23&gt;0,females!AK23,"")</f>
        <v>29.961832061068698</v>
      </c>
      <c r="S19" s="118">
        <f>IF(females!AK24&gt;0,females!AK24,"")</f>
        <v>4.770992366412214</v>
      </c>
      <c r="T19" s="118">
        <f>IF(females!AK27&gt;0,females!AK27,"")</f>
        <v>29.198473282442748</v>
      </c>
      <c r="U19" s="118">
        <f>IF(females!AK28&gt;0,females!AK28,"")</f>
        <v>4.770992366412214</v>
      </c>
      <c r="V19" s="118">
        <f>IF(females!AK31&gt;0,females!AK31,"")</f>
        <v>30.343511450381683</v>
      </c>
      <c r="W19" s="118">
        <f>IF(females!AK32&gt;0,females!AK32,"")</f>
        <v>4.770992366412214</v>
      </c>
      <c r="X19" s="118">
        <f>IF(females!AK35&gt;0,females!AK35,"")</f>
        <v>34.351145038167942</v>
      </c>
      <c r="Y19" s="118">
        <f>IF(females!AK36&gt;0,females!AK36,"")</f>
        <v>5.5343511450381682</v>
      </c>
    </row>
    <row r="20" spans="1:25" ht="25.5" x14ac:dyDescent="0.2">
      <c r="A20" s="63" t="str">
        <f>'females_stats (μm)'!A$2</f>
        <v>Echiniscus attenboroughi</v>
      </c>
      <c r="B20" s="78" t="str">
        <f>'females_stats (μm)'!B$2</f>
        <v>ZA.015+436</v>
      </c>
      <c r="C20" s="101">
        <f>females!AL1</f>
        <v>19</v>
      </c>
      <c r="D20" s="103">
        <f>IF(females!AM3&gt;0,females!AM3,"")</f>
        <v>414.41441441441447</v>
      </c>
      <c r="E20" s="118">
        <f>IF(females!AM6&gt;0,females!AM6,"")</f>
        <v>25.045045045045043</v>
      </c>
      <c r="F20" s="118">
        <f>IF(females!AM7&gt;0,females!AM7,"")</f>
        <v>16.396396396396394</v>
      </c>
      <c r="G20" s="118">
        <f>IF(females!AM8&gt;0,females!AM8,"")</f>
        <v>33.513513513513516</v>
      </c>
      <c r="H20" s="118">
        <f>IF(females!AM9&gt;0,females!AM9,"")</f>
        <v>10.810810810810811</v>
      </c>
      <c r="I20" s="118">
        <f>IF(females!AM10&gt;0,females!AM10,"")</f>
        <v>74.774774774774784</v>
      </c>
      <c r="J20" s="119">
        <f>IF(females!AM13&gt;0,females!AM13,"")</f>
        <v>46.306306306306304</v>
      </c>
      <c r="K20" s="118">
        <f>IF(females!AM14&gt;0,females!AM14,"")</f>
        <v>44.504504504504503</v>
      </c>
      <c r="L20" s="118">
        <f>IF(females!AM15&gt;0,females!AM15,"")</f>
        <v>43.243243243243242</v>
      </c>
      <c r="M20" s="118">
        <f>IF(females!AM16&gt;0,females!AM16,"")</f>
        <v>40.72072072072072</v>
      </c>
      <c r="N20" s="118">
        <f>IF(females!AM17&gt;0,females!AM17,"")</f>
        <v>36.396396396396398</v>
      </c>
      <c r="O20" s="118">
        <f>IF(females!AM18&gt;0,females!AM18,"")</f>
        <v>28.828828828828829</v>
      </c>
      <c r="P20" s="118" t="str">
        <f>IF(females!AM19&gt;0,females!AM19,"")</f>
        <v/>
      </c>
      <c r="Q20" s="118">
        <f>IF(females!AM20&gt;0,females!AM20,"")</f>
        <v>6.8468468468468462</v>
      </c>
      <c r="R20" s="118">
        <f>IF(females!AM23&gt;0,females!AM23,"")</f>
        <v>28.648648648648649</v>
      </c>
      <c r="S20" s="118">
        <f>IF(females!AM24&gt;0,females!AM24,"")</f>
        <v>4.5045045045045047</v>
      </c>
      <c r="T20" s="118">
        <f>IF(females!AM27&gt;0,females!AM27,"")</f>
        <v>25.945945945945947</v>
      </c>
      <c r="U20" s="118">
        <f>IF(females!AM28&gt;0,females!AM28,"")</f>
        <v>4.5045045045045047</v>
      </c>
      <c r="V20" s="118">
        <f>IF(females!AM31&gt;0,females!AM31,"")</f>
        <v>26.666666666666668</v>
      </c>
      <c r="W20" s="118">
        <f>IF(females!AM32&gt;0,females!AM32,"")</f>
        <v>5.045045045045045</v>
      </c>
      <c r="X20" s="118">
        <f>IF(females!AM35&gt;0,females!AM35,"")</f>
        <v>32.972972972972975</v>
      </c>
      <c r="Y20" s="118" t="str">
        <f>IF(females!AM36&gt;0,females!AM36,"")</f>
        <v/>
      </c>
    </row>
    <row r="21" spans="1:25" ht="25.5" x14ac:dyDescent="0.2">
      <c r="A21" s="63" t="str">
        <f>'females_stats (μm)'!A$2</f>
        <v>Echiniscus attenboroughi</v>
      </c>
      <c r="B21" s="78" t="str">
        <f>'females_stats (μm)'!B$2</f>
        <v>ZA.015+436</v>
      </c>
      <c r="C21" s="101">
        <f>females!AN1</f>
        <v>20</v>
      </c>
      <c r="D21" s="103">
        <f>IF(females!AO3&gt;0,females!AO3,"")</f>
        <v>447.91666666666669</v>
      </c>
      <c r="E21" s="118">
        <f>IF(females!AO6&gt;0,females!AO6,"")</f>
        <v>28.993055555555554</v>
      </c>
      <c r="F21" s="118">
        <f>IF(females!AO7&gt;0,females!AO7,"")</f>
        <v>16.666666666666664</v>
      </c>
      <c r="G21" s="118">
        <f>IF(females!AO8&gt;0,females!AO8,"")</f>
        <v>39.756944444444443</v>
      </c>
      <c r="H21" s="118">
        <f>IF(females!AO9&gt;0,females!AO9,"")</f>
        <v>12.847222222222223</v>
      </c>
      <c r="I21" s="118">
        <f>IF(females!AO10&gt;0,females!AO10,"")</f>
        <v>89.583333333333343</v>
      </c>
      <c r="J21" s="119">
        <f>IF(females!AO13&gt;0,females!AO13,"")</f>
        <v>38.541666666666664</v>
      </c>
      <c r="K21" s="118">
        <f>IF(females!AO14&gt;0,females!AO14,"")</f>
        <v>43.923611111111107</v>
      </c>
      <c r="L21" s="118">
        <f>IF(females!AO15&gt;0,females!AO15,"")</f>
        <v>43.055555555555557</v>
      </c>
      <c r="M21" s="118">
        <f>IF(females!AO16&gt;0,females!AO16,"")</f>
        <v>40.451388888888893</v>
      </c>
      <c r="N21" s="118">
        <f>IF(females!AO17&gt;0,females!AO17,"")</f>
        <v>33.854166666666671</v>
      </c>
      <c r="O21" s="118">
        <f>IF(females!AO18&gt;0,females!AO18,"")</f>
        <v>30.381944444444443</v>
      </c>
      <c r="P21" s="118">
        <f>IF(females!AO19&gt;0,females!AO19,"")</f>
        <v>4.1666666666666661</v>
      </c>
      <c r="Q21" s="118">
        <f>IF(females!AO20&gt;0,females!AO20,"")</f>
        <v>6.4236111111111116</v>
      </c>
      <c r="R21" s="118">
        <f>IF(females!AO23&gt;0,females!AO23,"")</f>
        <v>30.902777777777779</v>
      </c>
      <c r="S21" s="118" t="str">
        <f>IF(females!AO24&gt;0,females!AO24,"")</f>
        <v/>
      </c>
      <c r="T21" s="118">
        <f>IF(females!AO27&gt;0,females!AO27,"")</f>
        <v>28.645833333333332</v>
      </c>
      <c r="U21" s="118">
        <f>IF(females!AO28&gt;0,females!AO28,"")</f>
        <v>5.3819444444444446</v>
      </c>
      <c r="V21" s="118">
        <f>IF(females!AO31&gt;0,females!AO31,"")</f>
        <v>28.472222222222221</v>
      </c>
      <c r="W21" s="118">
        <f>IF(females!AO32&gt;0,females!AO32,"")</f>
        <v>4.8611111111111107</v>
      </c>
      <c r="X21" s="118">
        <f>IF(females!AO35&gt;0,females!AO35,"")</f>
        <v>35.243055555555557</v>
      </c>
      <c r="Y21" s="118" t="str">
        <f>IF(females!AO36&gt;0,females!AO36,"")</f>
        <v/>
      </c>
    </row>
    <row r="22" spans="1:25" ht="25.5" x14ac:dyDescent="0.2">
      <c r="A22" s="63" t="str">
        <f>'females_stats (μm)'!A$2</f>
        <v>Echiniscus attenboroughi</v>
      </c>
      <c r="B22" s="78" t="str">
        <f>'females_stats (μm)'!B$2</f>
        <v>ZA.015+436</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9" t="str">
        <f>IF(females!AQ13&gt;0,females!AQ13,"")</f>
        <v/>
      </c>
      <c r="K22" s="118" t="str">
        <f>IF(females!AQ14&gt;0,females!AQ14,"")</f>
        <v/>
      </c>
      <c r="L22" s="118" t="str">
        <f>IF(females!AQ15&gt;0,females!AQ15,"")</f>
        <v/>
      </c>
      <c r="M22" s="118" t="str">
        <f>IF(females!AQ16&gt;0,females!AQ16,"")</f>
        <v/>
      </c>
      <c r="N22" s="118" t="str">
        <f>IF(females!AQ17&gt;0,females!AQ17,"")</f>
        <v/>
      </c>
      <c r="O22" s="118" t="str">
        <f>IF(females!AQ18&gt;0,females!AQ18,"")</f>
        <v/>
      </c>
      <c r="P22" s="118" t="str">
        <f>IF(females!AQ19&gt;0,females!AQ19,"")</f>
        <v/>
      </c>
      <c r="Q22" s="118" t="str">
        <f>IF(females!AQ20&gt;0,females!AQ20,"")</f>
        <v/>
      </c>
      <c r="R22" s="118" t="str">
        <f>IF(females!AQ23&gt;0,females!AQ23,"")</f>
        <v/>
      </c>
      <c r="S22" s="118" t="str">
        <f>IF(females!AQ24&gt;0,females!AQ24,"")</f>
        <v/>
      </c>
      <c r="T22" s="118" t="str">
        <f>IF(females!AQ27&gt;0,females!AQ27,"")</f>
        <v/>
      </c>
      <c r="U22" s="118" t="str">
        <f>IF(females!AQ28&gt;0,females!AQ28,"")</f>
        <v/>
      </c>
      <c r="V22" s="118" t="str">
        <f>IF(females!AQ31&gt;0,females!AQ31,"")</f>
        <v/>
      </c>
      <c r="W22" s="118" t="str">
        <f>IF(females!AQ32&gt;0,females!AQ32,"")</f>
        <v/>
      </c>
      <c r="X22" s="118" t="str">
        <f>IF(females!AQ35&gt;0,females!AQ35,"")</f>
        <v/>
      </c>
      <c r="Y22" s="118" t="str">
        <f>IF(females!AQ36&gt;0,females!AQ36,"")</f>
        <v/>
      </c>
    </row>
    <row r="23" spans="1:25" ht="25.5" x14ac:dyDescent="0.2">
      <c r="A23" s="63" t="str">
        <f>'females_stats (μm)'!A$2</f>
        <v>Echiniscus attenboroughi</v>
      </c>
      <c r="B23" s="78" t="str">
        <f>'females_stats (μm)'!B$2</f>
        <v>ZA.015+436</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9" t="str">
        <f>IF(females!AS13&gt;0,females!AS13,"")</f>
        <v/>
      </c>
      <c r="K23" s="118" t="str">
        <f>IF(females!AS14&gt;0,females!AS14,"")</f>
        <v/>
      </c>
      <c r="L23" s="118" t="str">
        <f>IF(females!AS15&gt;0,females!AS15,"")</f>
        <v/>
      </c>
      <c r="M23" s="118" t="str">
        <f>IF(females!AS16&gt;0,females!AS16,"")</f>
        <v/>
      </c>
      <c r="N23" s="118" t="str">
        <f>IF(females!AS17&gt;0,females!AS17,"")</f>
        <v/>
      </c>
      <c r="O23" s="118" t="str">
        <f>IF(females!AS18&gt;0,females!AS18,"")</f>
        <v/>
      </c>
      <c r="P23" s="118" t="str">
        <f>IF(females!AS19&gt;0,females!AS19,"")</f>
        <v/>
      </c>
      <c r="Q23" s="118" t="str">
        <f>IF(females!AS20&gt;0,females!AS20,"")</f>
        <v/>
      </c>
      <c r="R23" s="118" t="str">
        <f>IF(females!AS23&gt;0,females!AS23,"")</f>
        <v/>
      </c>
      <c r="S23" s="118" t="str">
        <f>IF(females!AS24&gt;0,females!AS24,"")</f>
        <v/>
      </c>
      <c r="T23" s="118" t="str">
        <f>IF(females!AS27&gt;0,females!AS27,"")</f>
        <v/>
      </c>
      <c r="U23" s="118" t="str">
        <f>IF(females!AS28&gt;0,females!AS28,"")</f>
        <v/>
      </c>
      <c r="V23" s="118" t="str">
        <f>IF(females!AS31&gt;0,females!AS31,"")</f>
        <v/>
      </c>
      <c r="W23" s="118" t="str">
        <f>IF(females!AS32&gt;0,females!AS32,"")</f>
        <v/>
      </c>
      <c r="X23" s="118" t="str">
        <f>IF(females!AS35&gt;0,females!AS35,"")</f>
        <v/>
      </c>
      <c r="Y23" s="118" t="str">
        <f>IF(females!AS36&gt;0,females!AS36,"")</f>
        <v/>
      </c>
    </row>
    <row r="24" spans="1:25" ht="25.5" x14ac:dyDescent="0.2">
      <c r="A24" s="63" t="str">
        <f>'females_stats (μm)'!A$2</f>
        <v>Echiniscus attenboroughi</v>
      </c>
      <c r="B24" s="78" t="str">
        <f>'females_stats (μm)'!B$2</f>
        <v>ZA.015+436</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9" t="str">
        <f>IF(females!AU13&gt;0,females!AU13,"")</f>
        <v/>
      </c>
      <c r="K24" s="118" t="str">
        <f>IF(females!AU14&gt;0,females!AU14,"")</f>
        <v/>
      </c>
      <c r="L24" s="118" t="str">
        <f>IF(females!AU15&gt;0,females!AU15,"")</f>
        <v/>
      </c>
      <c r="M24" s="118" t="str">
        <f>IF(females!AU16&gt;0,females!AU16,"")</f>
        <v/>
      </c>
      <c r="N24" s="118" t="str">
        <f>IF(females!AU17&gt;0,females!AU17,"")</f>
        <v/>
      </c>
      <c r="O24" s="118" t="str">
        <f>IF(females!AU18&gt;0,females!AU18,"")</f>
        <v/>
      </c>
      <c r="P24" s="118" t="str">
        <f>IF(females!AU19&gt;0,females!AU19,"")</f>
        <v/>
      </c>
      <c r="Q24" s="118" t="str">
        <f>IF(females!AU20&gt;0,females!AU20,"")</f>
        <v/>
      </c>
      <c r="R24" s="118" t="str">
        <f>IF(females!AU23&gt;0,females!AU23,"")</f>
        <v/>
      </c>
      <c r="S24" s="118" t="str">
        <f>IF(females!AU24&gt;0,females!AU24,"")</f>
        <v/>
      </c>
      <c r="T24" s="118" t="str">
        <f>IF(females!AU27&gt;0,females!AU27,"")</f>
        <v/>
      </c>
      <c r="U24" s="118" t="str">
        <f>IF(females!AU28&gt;0,females!AU28,"")</f>
        <v/>
      </c>
      <c r="V24" s="118" t="str">
        <f>IF(females!AU31&gt;0,females!AU31,"")</f>
        <v/>
      </c>
      <c r="W24" s="118" t="str">
        <f>IF(females!AU32&gt;0,females!AU32,"")</f>
        <v/>
      </c>
      <c r="X24" s="118" t="str">
        <f>IF(females!AU35&gt;0,females!AU35,"")</f>
        <v/>
      </c>
      <c r="Y24" s="118" t="str">
        <f>IF(females!AU36&gt;0,females!AU36,"")</f>
        <v/>
      </c>
    </row>
    <row r="25" spans="1:25" ht="25.5" x14ac:dyDescent="0.2">
      <c r="A25" s="63" t="str">
        <f>'females_stats (μm)'!A$2</f>
        <v>Echiniscus attenboroughi</v>
      </c>
      <c r="B25" s="78" t="str">
        <f>'females_stats (μm)'!B$2</f>
        <v>ZA.015+436</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9" t="str">
        <f>IF(females!AW13&gt;0,females!AW13,"")</f>
        <v/>
      </c>
      <c r="K25" s="118" t="str">
        <f>IF(females!AW14&gt;0,females!AW14,"")</f>
        <v/>
      </c>
      <c r="L25" s="118" t="str">
        <f>IF(females!AW15&gt;0,females!AW15,"")</f>
        <v/>
      </c>
      <c r="M25" s="118" t="str">
        <f>IF(females!AW16&gt;0,females!AW16,"")</f>
        <v/>
      </c>
      <c r="N25" s="118" t="str">
        <f>IF(females!AW17&gt;0,females!AW17,"")</f>
        <v/>
      </c>
      <c r="O25" s="118" t="str">
        <f>IF(females!AW18&gt;0,females!AW18,"")</f>
        <v/>
      </c>
      <c r="P25" s="118" t="str">
        <f>IF(females!AW19&gt;0,females!AW19,"")</f>
        <v/>
      </c>
      <c r="Q25" s="118" t="str">
        <f>IF(females!AW20&gt;0,females!AW20,"")</f>
        <v/>
      </c>
      <c r="R25" s="118" t="str">
        <f>IF(females!AW23&gt;0,females!AW23,"")</f>
        <v/>
      </c>
      <c r="S25" s="118" t="str">
        <f>IF(females!AW24&gt;0,females!AW24,"")</f>
        <v/>
      </c>
      <c r="T25" s="118" t="str">
        <f>IF(females!AW27&gt;0,females!AW27,"")</f>
        <v/>
      </c>
      <c r="U25" s="118" t="str">
        <f>IF(females!AW28&gt;0,females!AW28,"")</f>
        <v/>
      </c>
      <c r="V25" s="118" t="str">
        <f>IF(females!AW31&gt;0,females!AW31,"")</f>
        <v/>
      </c>
      <c r="W25" s="118" t="str">
        <f>IF(females!AW32&gt;0,females!AW32,"")</f>
        <v/>
      </c>
      <c r="X25" s="118" t="str">
        <f>IF(females!AW35&gt;0,females!AW35,"")</f>
        <v/>
      </c>
      <c r="Y25" s="118" t="str">
        <f>IF(females!AW36&gt;0,females!AW36,"")</f>
        <v/>
      </c>
    </row>
    <row r="26" spans="1:25" ht="25.5" x14ac:dyDescent="0.2">
      <c r="A26" s="63" t="str">
        <f>'females_stats (μm)'!A$2</f>
        <v>Echiniscus attenboroughi</v>
      </c>
      <c r="B26" s="78" t="str">
        <f>'females_stats (μm)'!B$2</f>
        <v>ZA.015+436</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9" t="str">
        <f>IF(females!AY13&gt;0,females!AY13,"")</f>
        <v/>
      </c>
      <c r="K26" s="118" t="str">
        <f>IF(females!AY14&gt;0,females!AY14,"")</f>
        <v/>
      </c>
      <c r="L26" s="118" t="str">
        <f>IF(females!AY15&gt;0,females!AY15,"")</f>
        <v/>
      </c>
      <c r="M26" s="118" t="str">
        <f>IF(females!AY16&gt;0,females!AY16,"")</f>
        <v/>
      </c>
      <c r="N26" s="118" t="str">
        <f>IF(females!AY17&gt;0,females!AY17,"")</f>
        <v/>
      </c>
      <c r="O26" s="118" t="str">
        <f>IF(females!AY18&gt;0,females!AY18,"")</f>
        <v/>
      </c>
      <c r="P26" s="118" t="str">
        <f>IF(females!AY19&gt;0,females!AY19,"")</f>
        <v/>
      </c>
      <c r="Q26" s="118" t="str">
        <f>IF(females!AY20&gt;0,females!AY20,"")</f>
        <v/>
      </c>
      <c r="R26" s="118" t="str">
        <f>IF(females!AY23&gt;0,females!AY23,"")</f>
        <v/>
      </c>
      <c r="S26" s="118" t="str">
        <f>IF(females!AY24&gt;0,females!AY24,"")</f>
        <v/>
      </c>
      <c r="T26" s="118" t="str">
        <f>IF(females!AY27&gt;0,females!AY27,"")</f>
        <v/>
      </c>
      <c r="U26" s="118" t="str">
        <f>IF(females!AY28&gt;0,females!AY28,"")</f>
        <v/>
      </c>
      <c r="V26" s="118" t="str">
        <f>IF(females!AY31&gt;0,females!AY31,"")</f>
        <v/>
      </c>
      <c r="W26" s="118" t="str">
        <f>IF(females!AY32&gt;0,females!AY32,"")</f>
        <v/>
      </c>
      <c r="X26" s="118" t="str">
        <f>IF(females!AY35&gt;0,females!AY35,"")</f>
        <v/>
      </c>
      <c r="Y26" s="118" t="str">
        <f>IF(females!AY36&gt;0,females!AY36,"")</f>
        <v/>
      </c>
    </row>
    <row r="27" spans="1:25" ht="25.5" x14ac:dyDescent="0.2">
      <c r="A27" s="63" t="str">
        <f>'females_stats (μm)'!A$2</f>
        <v>Echiniscus attenboroughi</v>
      </c>
      <c r="B27" s="78" t="str">
        <f>'females_stats (μm)'!B$2</f>
        <v>ZA.015+436</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9" t="str">
        <f>IF(females!BA13&gt;0,females!BA13,"")</f>
        <v/>
      </c>
      <c r="K27" s="118" t="str">
        <f>IF(females!BA14&gt;0,females!BA14,"")</f>
        <v/>
      </c>
      <c r="L27" s="118" t="str">
        <f>IF(females!BA15&gt;0,females!BA15,"")</f>
        <v/>
      </c>
      <c r="M27" s="118" t="str">
        <f>IF(females!BA16&gt;0,females!BA16,"")</f>
        <v/>
      </c>
      <c r="N27" s="118" t="str">
        <f>IF(females!BA17&gt;0,females!BA17,"")</f>
        <v/>
      </c>
      <c r="O27" s="118" t="str">
        <f>IF(females!BA18&gt;0,females!BA18,"")</f>
        <v/>
      </c>
      <c r="P27" s="118" t="str">
        <f>IF(females!BA19&gt;0,females!BA19,"")</f>
        <v/>
      </c>
      <c r="Q27" s="118" t="str">
        <f>IF(females!BA20&gt;0,females!BA20,"")</f>
        <v/>
      </c>
      <c r="R27" s="118" t="str">
        <f>IF(females!BA23&gt;0,females!BA23,"")</f>
        <v/>
      </c>
      <c r="S27" s="118" t="str">
        <f>IF(females!BA24&gt;0,females!BA24,"")</f>
        <v/>
      </c>
      <c r="T27" s="118" t="str">
        <f>IF(females!BA27&gt;0,females!BA27,"")</f>
        <v/>
      </c>
      <c r="U27" s="118" t="str">
        <f>IF(females!BA28&gt;0,females!BA28,"")</f>
        <v/>
      </c>
      <c r="V27" s="118" t="str">
        <f>IF(females!BA31&gt;0,females!BA31,"")</f>
        <v/>
      </c>
      <c r="W27" s="118" t="str">
        <f>IF(females!BA32&gt;0,females!BA32,"")</f>
        <v/>
      </c>
      <c r="X27" s="118" t="str">
        <f>IF(females!BA35&gt;0,females!BA35,"")</f>
        <v/>
      </c>
      <c r="Y27" s="118" t="str">
        <f>IF(females!BA36&gt;0,females!BA36,"")</f>
        <v/>
      </c>
    </row>
    <row r="28" spans="1:25" ht="25.5" x14ac:dyDescent="0.2">
      <c r="A28" s="63" t="str">
        <f>'females_stats (μm)'!A$2</f>
        <v>Echiniscus attenboroughi</v>
      </c>
      <c r="B28" s="78" t="str">
        <f>'females_stats (μm)'!B$2</f>
        <v>ZA.015+436</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9" t="str">
        <f>IF(females!BC13&gt;0,females!BC13,"")</f>
        <v/>
      </c>
      <c r="K28" s="118" t="str">
        <f>IF(females!BC14&gt;0,females!BC14,"")</f>
        <v/>
      </c>
      <c r="L28" s="118" t="str">
        <f>IF(females!BC15&gt;0,females!BC15,"")</f>
        <v/>
      </c>
      <c r="M28" s="118" t="str">
        <f>IF(females!BC16&gt;0,females!BC16,"")</f>
        <v/>
      </c>
      <c r="N28" s="118" t="str">
        <f>IF(females!BC17&gt;0,females!BC17,"")</f>
        <v/>
      </c>
      <c r="O28" s="118" t="str">
        <f>IF(females!BC18&gt;0,females!BC18,"")</f>
        <v/>
      </c>
      <c r="P28" s="118" t="str">
        <f>IF(females!BC19&gt;0,females!BC19,"")</f>
        <v/>
      </c>
      <c r="Q28" s="118" t="str">
        <f>IF(females!BC20&gt;0,females!BC20,"")</f>
        <v/>
      </c>
      <c r="R28" s="118" t="str">
        <f>IF(females!BC23&gt;0,females!BC23,"")</f>
        <v/>
      </c>
      <c r="S28" s="118" t="str">
        <f>IF(females!BC24&gt;0,females!BC24,"")</f>
        <v/>
      </c>
      <c r="T28" s="118" t="str">
        <f>IF(females!BC27&gt;0,females!BC27,"")</f>
        <v/>
      </c>
      <c r="U28" s="118" t="str">
        <f>IF(females!BC28&gt;0,females!BC28,"")</f>
        <v/>
      </c>
      <c r="V28" s="118" t="str">
        <f>IF(females!BC31&gt;0,females!BC31,"")</f>
        <v/>
      </c>
      <c r="W28" s="118" t="str">
        <f>IF(females!BC32&gt;0,females!BC32,"")</f>
        <v/>
      </c>
      <c r="X28" s="118" t="str">
        <f>IF(females!BC35&gt;0,females!BC35,"")</f>
        <v/>
      </c>
      <c r="Y28" s="118" t="str">
        <f>IF(females!BC36&gt;0,females!BC36,"")</f>
        <v/>
      </c>
    </row>
    <row r="29" spans="1:25" ht="25.5" x14ac:dyDescent="0.2">
      <c r="A29" s="63" t="str">
        <f>'females_stats (μm)'!A$2</f>
        <v>Echiniscus attenboroughi</v>
      </c>
      <c r="B29" s="78" t="str">
        <f>'females_stats (μm)'!B$2</f>
        <v>ZA.015+436</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9" t="str">
        <f>IF(females!BE13&gt;0,females!BE13,"")</f>
        <v/>
      </c>
      <c r="K29" s="118" t="str">
        <f>IF(females!BE14&gt;0,females!BE14,"")</f>
        <v/>
      </c>
      <c r="L29" s="118" t="str">
        <f>IF(females!BE15&gt;0,females!BE15,"")</f>
        <v/>
      </c>
      <c r="M29" s="118" t="str">
        <f>IF(females!BE16&gt;0,females!BE16,"")</f>
        <v/>
      </c>
      <c r="N29" s="118" t="str">
        <f>IF(females!BE17&gt;0,females!BE17,"")</f>
        <v/>
      </c>
      <c r="O29" s="118" t="str">
        <f>IF(females!BE18&gt;0,females!BE18,"")</f>
        <v/>
      </c>
      <c r="P29" s="118" t="str">
        <f>IF(females!BE19&gt;0,females!BE19,"")</f>
        <v/>
      </c>
      <c r="Q29" s="118" t="str">
        <f>IF(females!BE20&gt;0,females!BE20,"")</f>
        <v/>
      </c>
      <c r="R29" s="118" t="str">
        <f>IF(females!BE23&gt;0,females!BE23,"")</f>
        <v/>
      </c>
      <c r="S29" s="118" t="str">
        <f>IF(females!BE24&gt;0,females!BE24,"")</f>
        <v/>
      </c>
      <c r="T29" s="118" t="str">
        <f>IF(females!BE27&gt;0,females!BE27,"")</f>
        <v/>
      </c>
      <c r="U29" s="118" t="str">
        <f>IF(females!BE28&gt;0,females!BE28,"")</f>
        <v/>
      </c>
      <c r="V29" s="118" t="str">
        <f>IF(females!BE31&gt;0,females!BE31,"")</f>
        <v/>
      </c>
      <c r="W29" s="118" t="str">
        <f>IF(females!BE32&gt;0,females!BE32,"")</f>
        <v/>
      </c>
      <c r="X29" s="118" t="str">
        <f>IF(females!BE35&gt;0,females!BE35,"")</f>
        <v/>
      </c>
      <c r="Y29" s="118" t="str">
        <f>IF(females!BE36&gt;0,females!BE36,"")</f>
        <v/>
      </c>
    </row>
    <row r="30" spans="1:25" ht="25.5" x14ac:dyDescent="0.2">
      <c r="A30" s="63" t="str">
        <f>'females_stats (μm)'!A$2</f>
        <v>Echiniscus attenboroughi</v>
      </c>
      <c r="B30" s="78" t="str">
        <f>'females_stats (μm)'!B$2</f>
        <v>ZA.015+436</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9" t="str">
        <f>IF(females!BG13&gt;0,females!BG13,"")</f>
        <v/>
      </c>
      <c r="K30" s="118" t="str">
        <f>IF(females!BG14&gt;0,females!BG14,"")</f>
        <v/>
      </c>
      <c r="L30" s="118" t="str">
        <f>IF(females!BG15&gt;0,females!BG15,"")</f>
        <v/>
      </c>
      <c r="M30" s="118" t="str">
        <f>IF(females!BG16&gt;0,females!BG16,"")</f>
        <v/>
      </c>
      <c r="N30" s="118" t="str">
        <f>IF(females!BG17&gt;0,females!BG17,"")</f>
        <v/>
      </c>
      <c r="O30" s="118" t="str">
        <f>IF(females!BG18&gt;0,females!BG18,"")</f>
        <v/>
      </c>
      <c r="P30" s="118" t="str">
        <f>IF(females!BG19&gt;0,females!BG19,"")</f>
        <v/>
      </c>
      <c r="Q30" s="118" t="str">
        <f>IF(females!BG20&gt;0,females!BG20,"")</f>
        <v/>
      </c>
      <c r="R30" s="118" t="str">
        <f>IF(females!BG23&gt;0,females!BG23,"")</f>
        <v/>
      </c>
      <c r="S30" s="118" t="str">
        <f>IF(females!BG24&gt;0,females!BG24,"")</f>
        <v/>
      </c>
      <c r="T30" s="118" t="str">
        <f>IF(females!BG27&gt;0,females!BG27,"")</f>
        <v/>
      </c>
      <c r="U30" s="118" t="str">
        <f>IF(females!BG28&gt;0,females!BG28,"")</f>
        <v/>
      </c>
      <c r="V30" s="118" t="str">
        <f>IF(females!BG31&gt;0,females!BG31,"")</f>
        <v/>
      </c>
      <c r="W30" s="118" t="str">
        <f>IF(females!BG32&gt;0,females!BG32,"")</f>
        <v/>
      </c>
      <c r="X30" s="118" t="str">
        <f>IF(females!BG35&gt;0,females!BG35,"")</f>
        <v/>
      </c>
      <c r="Y30" s="118" t="str">
        <f>IF(females!BG36&gt;0,females!BG36,"")</f>
        <v/>
      </c>
    </row>
    <row r="31" spans="1:25" ht="25.5" x14ac:dyDescent="0.2">
      <c r="A31" s="63" t="str">
        <f>'females_stats (μm)'!A$2</f>
        <v>Echiniscus attenboroughi</v>
      </c>
      <c r="B31" s="78" t="str">
        <f>'females_stats (μm)'!B$2</f>
        <v>ZA.015+436</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9" t="str">
        <f>IF(females!BI13&gt;0,females!BI13,"")</f>
        <v/>
      </c>
      <c r="K31" s="118" t="str">
        <f>IF(females!BI14&gt;0,females!BI14,"")</f>
        <v/>
      </c>
      <c r="L31" s="118" t="str">
        <f>IF(females!BI15&gt;0,females!BI15,"")</f>
        <v/>
      </c>
      <c r="M31" s="118" t="str">
        <f>IF(females!BI16&gt;0,females!BI16,"")</f>
        <v/>
      </c>
      <c r="N31" s="118" t="str">
        <f>IF(females!BI17&gt;0,females!BI17,"")</f>
        <v/>
      </c>
      <c r="O31" s="118" t="str">
        <f>IF(females!BI18&gt;0,females!BI18,"")</f>
        <v/>
      </c>
      <c r="P31" s="118" t="str">
        <f>IF(females!BI19&gt;0,females!BI19,"")</f>
        <v/>
      </c>
      <c r="Q31" s="118" t="str">
        <f>IF(females!BI20&gt;0,females!BI20,"")</f>
        <v/>
      </c>
      <c r="R31" s="118" t="str">
        <f>IF(females!BI23&gt;0,females!BI23,"")</f>
        <v/>
      </c>
      <c r="S31" s="118" t="str">
        <f>IF(females!BI24&gt;0,females!BI24,"")</f>
        <v/>
      </c>
      <c r="T31" s="118" t="str">
        <f>IF(females!BI27&gt;0,females!BI27,"")</f>
        <v/>
      </c>
      <c r="U31" s="118" t="str">
        <f>IF(females!BI28&gt;0,females!BI28,"")</f>
        <v/>
      </c>
      <c r="V31" s="118" t="str">
        <f>IF(females!BI31&gt;0,females!BI31,"")</f>
        <v/>
      </c>
      <c r="W31" s="118" t="str">
        <f>IF(females!BI32&gt;0,females!BI32,"")</f>
        <v/>
      </c>
      <c r="X31" s="118" t="str">
        <f>IF(females!BI35&gt;0,females!BI35,"")</f>
        <v/>
      </c>
      <c r="Y31" s="118" t="str">
        <f>IF(females!BI36&gt;0,females!BI36,"")</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12" sqref="J12"/>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attenboroughi</v>
      </c>
      <c r="B2" s="128" t="str">
        <f>'general info'!D3</f>
        <v>ZA.015+436</v>
      </c>
      <c r="C2" s="101">
        <f>males!B1</f>
        <v>1</v>
      </c>
      <c r="D2" s="102">
        <f>IF(males!B3&gt;0,males!B3,"")</f>
        <v>243</v>
      </c>
      <c r="E2" s="107">
        <f>IF(males!B4&gt;0,males!B4,"")</f>
        <v>56.7</v>
      </c>
      <c r="F2" s="107">
        <f>IF(males!B6&gt;0,males!B6,"")</f>
        <v>13.2</v>
      </c>
      <c r="G2" s="107">
        <f>IF(males!B7&gt;0,males!B7,"")</f>
        <v>8.5</v>
      </c>
      <c r="H2" s="107">
        <f>IF(males!B8&gt;0,males!B8,"")</f>
        <v>17.100000000000001</v>
      </c>
      <c r="I2" s="107">
        <f>IF(males!B9&gt;0,males!B9,"")</f>
        <v>6.8</v>
      </c>
      <c r="J2" s="107">
        <f>IF(males!B10&gt;0,males!B10,"")</f>
        <v>41.9</v>
      </c>
      <c r="K2" s="108">
        <f>IF(males!B11&gt;0,males!B11,"")</f>
        <v>0.17242798353909464</v>
      </c>
      <c r="L2" s="110">
        <f>IF(males!B13&gt;0,males!B13,"")</f>
        <v>26</v>
      </c>
      <c r="M2" s="107">
        <f>IF(males!B14&gt;0,males!B14,"")</f>
        <v>26.3</v>
      </c>
      <c r="N2" s="107">
        <f>IF(males!B15&gt;0,males!B15,"")</f>
        <v>22.7</v>
      </c>
      <c r="O2" s="107">
        <f>IF(males!B16&gt;0,males!B16,"")</f>
        <v>25.8</v>
      </c>
      <c r="P2" s="107">
        <f>IF(males!B17&gt;0,males!B17,"")</f>
        <v>17.600000000000001</v>
      </c>
      <c r="Q2" s="107">
        <f>IF(males!B18&gt;0,males!B18,"")</f>
        <v>19.5</v>
      </c>
      <c r="R2" s="107">
        <f>IF(males!B19&gt;0,males!B19,"")</f>
        <v>3.5</v>
      </c>
      <c r="S2" s="107">
        <f>IF(males!B20&gt;0,males!B20,"")</f>
        <v>4.0999999999999996</v>
      </c>
      <c r="T2" s="107">
        <f>IF(males!B21&gt;0,males!B21,"")</f>
        <v>10</v>
      </c>
      <c r="U2" s="107">
        <f>IF(males!B23&gt;0,males!B23,"")</f>
        <v>15.2</v>
      </c>
      <c r="V2" s="107">
        <f>IF(males!B24&gt;0,males!B24,"")</f>
        <v>2.7</v>
      </c>
      <c r="W2" s="108">
        <f>IF(males!B25&gt;0,males!B25,"")</f>
        <v>0.17763157894736845</v>
      </c>
      <c r="X2" s="107">
        <f>IF(males!B27&gt;0,males!B27,"")</f>
        <v>15.7</v>
      </c>
      <c r="Y2" s="107">
        <f>IF(males!B28&gt;0,males!B28,"")</f>
        <v>2.1</v>
      </c>
      <c r="Z2" s="108">
        <f>IF(males!B29&gt;0,males!B29,"")</f>
        <v>0.13375796178343949</v>
      </c>
      <c r="AA2" s="107">
        <f>IF(males!B31&gt;0,males!B31,"")</f>
        <v>15.1</v>
      </c>
      <c r="AB2" s="111">
        <f>IF(males!B32&gt;0,males!B32,"")</f>
        <v>3.2</v>
      </c>
      <c r="AC2" s="112">
        <f>IF(males!B33&gt;0,males!B33,"")</f>
        <v>0.21192052980132453</v>
      </c>
      <c r="AD2" s="111">
        <f>IF(males!B35&gt;0,males!B35,"")</f>
        <v>17.2</v>
      </c>
      <c r="AE2" s="111" t="str">
        <f>IF(males!B36&gt;0,males!B36,"")</f>
        <v/>
      </c>
      <c r="AF2" s="112" t="str">
        <f>IF(males!B37&gt;0,males!B37,"")</f>
        <v/>
      </c>
    </row>
    <row r="3" spans="1:32" ht="25.5" x14ac:dyDescent="0.2">
      <c r="A3" s="63" t="str">
        <f t="shared" ref="A3:B19" si="0">A$2</f>
        <v>Echiniscus attenboroughi</v>
      </c>
      <c r="B3" s="79" t="str">
        <f>B$2</f>
        <v>ZA.015+436</v>
      </c>
      <c r="C3" s="101">
        <f>males!D1</f>
        <v>2</v>
      </c>
      <c r="D3" s="102">
        <f>IF(males!D3&gt;0,males!D3,"")</f>
        <v>225</v>
      </c>
      <c r="E3" s="113">
        <f>IF(males!D4&gt;0,males!D4,"")</f>
        <v>44.1</v>
      </c>
      <c r="F3" s="113">
        <f>IF(males!D6&gt;0,males!D6,"")</f>
        <v>11.3</v>
      </c>
      <c r="G3" s="113">
        <f>IF(males!D7&gt;0,males!D7,"")</f>
        <v>8.9</v>
      </c>
      <c r="H3" s="113">
        <f>IF(males!D8&gt;0,males!D8,"")</f>
        <v>16.5</v>
      </c>
      <c r="I3" s="113">
        <f>IF(males!D9&gt;0,males!D9,"")</f>
        <v>6.5</v>
      </c>
      <c r="J3" s="113">
        <f>IF(males!D10&gt;0,males!D10,"")</f>
        <v>37.299999999999997</v>
      </c>
      <c r="K3" s="112">
        <f>IF(males!D11&gt;0,males!D11,"")</f>
        <v>0.16577777777777777</v>
      </c>
      <c r="L3" s="115">
        <f>IF(males!D13&gt;0,males!D13,"")</f>
        <v>20.5</v>
      </c>
      <c r="M3" s="113">
        <f>IF(males!D14&gt;0,males!D14,"")</f>
        <v>23.2</v>
      </c>
      <c r="N3" s="113">
        <f>IF(males!D15&gt;0,males!D15,"")</f>
        <v>23.5</v>
      </c>
      <c r="O3" s="113">
        <f>IF(males!D16&gt;0,males!D16,"")</f>
        <v>24</v>
      </c>
      <c r="P3" s="113">
        <f>IF(males!D17&gt;0,males!D17,"")</f>
        <v>15.1</v>
      </c>
      <c r="Q3" s="113">
        <f>IF(males!D18&gt;0,males!D18,"")</f>
        <v>16.399999999999999</v>
      </c>
      <c r="R3" s="113">
        <f>IF(males!D19&gt;0,males!D19,"")</f>
        <v>1.5</v>
      </c>
      <c r="S3" s="113">
        <f>IF(males!D20&gt;0,males!D20,"")</f>
        <v>4</v>
      </c>
      <c r="T3" s="113">
        <f>IF(males!D21&gt;0,males!D21,"")</f>
        <v>12</v>
      </c>
      <c r="U3" s="113">
        <f>IF(males!D23&gt;0,males!D23,"")</f>
        <v>13.9</v>
      </c>
      <c r="V3" s="113">
        <f>IF(males!D24&gt;0,males!D24,"")</f>
        <v>2.5</v>
      </c>
      <c r="W3" s="112">
        <f>IF(males!D25&gt;0,males!D25,"")</f>
        <v>0.17985611510791366</v>
      </c>
      <c r="X3" s="113">
        <f>IF(males!D27&gt;0,males!D27,"")</f>
        <v>13.8</v>
      </c>
      <c r="Y3" s="113">
        <f>IF(males!D28&gt;0,males!D28,"")</f>
        <v>2.2999999999999998</v>
      </c>
      <c r="Z3" s="112">
        <f>IF(males!D29&gt;0,males!D29,"")</f>
        <v>0.16666666666666666</v>
      </c>
      <c r="AA3" s="113">
        <f>IF(males!D31&gt;0,males!D31,"")</f>
        <v>13.3</v>
      </c>
      <c r="AB3" s="111">
        <f>IF(males!D32&gt;0,males!D32,"")</f>
        <v>2.1</v>
      </c>
      <c r="AC3" s="112">
        <f>IF(males!D33&gt;0,males!D33,"")</f>
        <v>0.15789473684210525</v>
      </c>
      <c r="AD3" s="111">
        <f>IF(males!D35&gt;0,males!D35,"")</f>
        <v>15.8</v>
      </c>
      <c r="AE3" s="111" t="str">
        <f>IF(males!D36&gt;0,males!D36,"")</f>
        <v/>
      </c>
      <c r="AF3" s="112" t="str">
        <f>IF(males!D37&gt;0,males!D37,"")</f>
        <v/>
      </c>
    </row>
    <row r="4" spans="1:32" ht="25.5" x14ac:dyDescent="0.2">
      <c r="A4" s="63" t="str">
        <f t="shared" si="0"/>
        <v>Echiniscus attenboroughi</v>
      </c>
      <c r="B4" s="79" t="str">
        <f t="shared" si="0"/>
        <v>ZA.015+436</v>
      </c>
      <c r="C4" s="101">
        <f>males!F1</f>
        <v>3</v>
      </c>
      <c r="D4" s="102">
        <f>IF(males!F3&gt;0,males!F3,"")</f>
        <v>225</v>
      </c>
      <c r="E4" s="113">
        <f>IF(males!F4&gt;0,males!F4,"")</f>
        <v>44.4</v>
      </c>
      <c r="F4" s="113">
        <f>IF(males!F6&gt;0,males!F6,"")</f>
        <v>12.3</v>
      </c>
      <c r="G4" s="113">
        <f>IF(males!F7&gt;0,males!F7,"")</f>
        <v>8.6</v>
      </c>
      <c r="H4" s="113">
        <f>IF(males!F8&gt;0,males!F8,"")</f>
        <v>15</v>
      </c>
      <c r="I4" s="113">
        <f>IF(males!F9&gt;0,males!F9,"")</f>
        <v>5.8</v>
      </c>
      <c r="J4" s="113">
        <f>IF(males!F10&gt;0,males!F10,"")</f>
        <v>34.9</v>
      </c>
      <c r="K4" s="112">
        <f>IF(males!F11&gt;0,males!F11,"")</f>
        <v>0.15511111111111112</v>
      </c>
      <c r="L4" s="115">
        <f>IF(males!F13&gt;0,males!F13,"")</f>
        <v>21.9</v>
      </c>
      <c r="M4" s="113">
        <f>IF(males!F14&gt;0,males!F14,"")</f>
        <v>23.3</v>
      </c>
      <c r="N4" s="113">
        <f>IF(males!F15&gt;0,males!F15,"")</f>
        <v>19.100000000000001</v>
      </c>
      <c r="O4" s="113">
        <f>IF(males!F16&gt;0,males!F16,"")</f>
        <v>24.4</v>
      </c>
      <c r="P4" s="113">
        <f>IF(males!F17&gt;0,males!F17,"")</f>
        <v>12.5</v>
      </c>
      <c r="Q4" s="113">
        <f>IF(males!F18&gt;0,males!F18,"")</f>
        <v>17.100000000000001</v>
      </c>
      <c r="R4" s="113">
        <f>IF(males!F19&gt;0,males!F19,"")</f>
        <v>1.8</v>
      </c>
      <c r="S4" s="113">
        <f>IF(males!F20&gt;0,males!F20,"")</f>
        <v>3.3</v>
      </c>
      <c r="T4" s="113">
        <f>IF(males!F21&gt;0,males!F21,"")</f>
        <v>9</v>
      </c>
      <c r="U4" s="113">
        <f>IF(males!F23&gt;0,males!F23,"")</f>
        <v>13.9</v>
      </c>
      <c r="V4" s="113">
        <f>IF(males!F24&gt;0,males!F24,"")</f>
        <v>2.7</v>
      </c>
      <c r="W4" s="112">
        <f>IF(males!F25&gt;0,males!F25,"")</f>
        <v>0.19424460431654678</v>
      </c>
      <c r="X4" s="113">
        <f>IF(males!F27&gt;0,males!F27,"")</f>
        <v>12.9</v>
      </c>
      <c r="Y4" s="113">
        <f>IF(males!F28&gt;0,males!F28,"")</f>
        <v>2.1</v>
      </c>
      <c r="Z4" s="112">
        <f>IF(males!F29&gt;0,males!F29,"")</f>
        <v>0.16279069767441862</v>
      </c>
      <c r="AA4" s="113">
        <f>IF(males!F31&gt;0,males!F31,"")</f>
        <v>12.9</v>
      </c>
      <c r="AB4" s="111">
        <f>IF(males!F32&gt;0,males!F32,"")</f>
        <v>2</v>
      </c>
      <c r="AC4" s="112">
        <f>IF(males!F33&gt;0,males!F33,"")</f>
        <v>0.15503875968992248</v>
      </c>
      <c r="AD4" s="111">
        <f>IF(males!F35&gt;0,males!F35,"")</f>
        <v>15.8</v>
      </c>
      <c r="AE4" s="111">
        <f>IF(males!F36&gt;0,males!F36,"")</f>
        <v>3.3</v>
      </c>
      <c r="AF4" s="112">
        <f>IF(males!F37&gt;0,males!F37,"")</f>
        <v>0.20886075949367086</v>
      </c>
    </row>
    <row r="5" spans="1:32" ht="25.5" x14ac:dyDescent="0.2">
      <c r="A5" s="63" t="str">
        <f t="shared" si="0"/>
        <v>Echiniscus attenboroughi</v>
      </c>
      <c r="B5" s="79" t="str">
        <f t="shared" si="0"/>
        <v>ZA.015+436</v>
      </c>
      <c r="C5" s="101">
        <f>males!H1</f>
        <v>4</v>
      </c>
      <c r="D5" s="102">
        <f>IF(males!H3&gt;0,males!H3,"")</f>
        <v>234</v>
      </c>
      <c r="E5" s="113">
        <f>IF(males!H4&gt;0,males!H4,"")</f>
        <v>45.6</v>
      </c>
      <c r="F5" s="113">
        <f>IF(males!H6&gt;0,males!H6,"")</f>
        <v>12.5</v>
      </c>
      <c r="G5" s="113">
        <f>IF(males!H7&gt;0,males!H7,"")</f>
        <v>8.3000000000000007</v>
      </c>
      <c r="H5" s="113">
        <f>IF(males!H8&gt;0,males!H8,"")</f>
        <v>20.100000000000001</v>
      </c>
      <c r="I5" s="113">
        <f>IF(males!H9&gt;0,males!H9,"")</f>
        <v>6.5</v>
      </c>
      <c r="J5" s="113">
        <f>IF(males!H10&gt;0,males!H10,"")</f>
        <v>36.6</v>
      </c>
      <c r="K5" s="112">
        <f>IF(males!H11&gt;0,males!H11,"")</f>
        <v>0.15641025641025641</v>
      </c>
      <c r="L5" s="115">
        <f>IF(males!H13&gt;0,males!H13,"")</f>
        <v>19.7</v>
      </c>
      <c r="M5" s="113">
        <f>IF(males!H14&gt;0,males!H14,"")</f>
        <v>25</v>
      </c>
      <c r="N5" s="113">
        <f>IF(males!H15&gt;0,males!H15,"")</f>
        <v>22.7</v>
      </c>
      <c r="O5" s="113">
        <f>IF(males!H16&gt;0,males!H16,"")</f>
        <v>22.8</v>
      </c>
      <c r="P5" s="113">
        <f>IF(males!H17&gt;0,males!H17,"")</f>
        <v>16.5</v>
      </c>
      <c r="Q5" s="113">
        <f>IF(males!H18&gt;0,males!H18,"")</f>
        <v>17.5</v>
      </c>
      <c r="R5" s="113">
        <f>IF(males!H19&gt;0,males!H19,"")</f>
        <v>2</v>
      </c>
      <c r="S5" s="113">
        <f>IF(males!H20&gt;0,males!H20,"")</f>
        <v>3.6</v>
      </c>
      <c r="T5" s="113">
        <f>IF(males!H21&gt;0,males!H21,"")</f>
        <v>13</v>
      </c>
      <c r="U5" s="113">
        <f>IF(males!H23&gt;0,males!H23,"")</f>
        <v>14</v>
      </c>
      <c r="V5" s="113">
        <f>IF(males!H24&gt;0,males!H24,"")</f>
        <v>2.2999999999999998</v>
      </c>
      <c r="W5" s="112">
        <f>IF(males!H25&gt;0,males!H25,"")</f>
        <v>0.16428571428571428</v>
      </c>
      <c r="X5" s="113">
        <f>IF(males!H27&gt;0,males!H27,"")</f>
        <v>13.7</v>
      </c>
      <c r="Y5" s="113">
        <f>IF(males!H28&gt;0,males!H28,"")</f>
        <v>2.1</v>
      </c>
      <c r="Z5" s="112">
        <f>IF(males!H29&gt;0,males!H29,"")</f>
        <v>0.15328467153284672</v>
      </c>
      <c r="AA5" s="113">
        <f>IF(males!H31&gt;0,males!H31,"")</f>
        <v>13.3</v>
      </c>
      <c r="AB5" s="111">
        <f>IF(males!H32&gt;0,males!H32,"")</f>
        <v>2.2000000000000002</v>
      </c>
      <c r="AC5" s="112">
        <f>IF(males!H33&gt;0,males!H33,"")</f>
        <v>0.16541353383458646</v>
      </c>
      <c r="AD5" s="111">
        <f>IF(males!H35&gt;0,males!H35,"")</f>
        <v>15.9</v>
      </c>
      <c r="AE5" s="111">
        <f>IF(males!H36&gt;0,males!H36,"")</f>
        <v>3.1</v>
      </c>
      <c r="AF5" s="112">
        <f>IF(males!H37&gt;0,males!H37,"")</f>
        <v>0.19496855345911951</v>
      </c>
    </row>
    <row r="6" spans="1:32" ht="25.5" x14ac:dyDescent="0.2">
      <c r="A6" s="63" t="str">
        <f t="shared" si="0"/>
        <v>Echiniscus attenboroughi</v>
      </c>
      <c r="B6" s="79" t="str">
        <f t="shared" si="0"/>
        <v>ZA.015+436</v>
      </c>
      <c r="C6" s="101">
        <f>males!J1</f>
        <v>5</v>
      </c>
      <c r="D6" s="102">
        <f>IF(males!J3&gt;0,males!J3,"")</f>
        <v>180</v>
      </c>
      <c r="E6" s="113">
        <f>IF(males!J4&gt;0,males!J4,"")</f>
        <v>40.799999999999997</v>
      </c>
      <c r="F6" s="113">
        <f>IF(males!J6&gt;0,males!J6,"")</f>
        <v>9.8000000000000007</v>
      </c>
      <c r="G6" s="113">
        <f>IF(males!J7&gt;0,males!J7,"")</f>
        <v>6.7</v>
      </c>
      <c r="H6" s="113">
        <f>IF(males!J8&gt;0,males!J8,"")</f>
        <v>16.399999999999999</v>
      </c>
      <c r="I6" s="113">
        <f>IF(males!J9&gt;0,males!J9,"")</f>
        <v>4.7</v>
      </c>
      <c r="J6" s="113">
        <f>IF(males!J10&gt;0,males!J10,"")</f>
        <v>32.5</v>
      </c>
      <c r="K6" s="112">
        <f>IF(males!J11&gt;0,males!J11,"")</f>
        <v>0.18055555555555555</v>
      </c>
      <c r="L6" s="115">
        <f>IF(males!J13&gt;0,males!J13,"")</f>
        <v>14.4</v>
      </c>
      <c r="M6" s="113">
        <f>IF(males!J14&gt;0,males!J14,"")</f>
        <v>16.5</v>
      </c>
      <c r="N6" s="113">
        <f>IF(males!J15&gt;0,males!J15,"")</f>
        <v>16.399999999999999</v>
      </c>
      <c r="O6" s="113">
        <f>IF(males!J16&gt;0,males!J16,"")</f>
        <v>17.100000000000001</v>
      </c>
      <c r="P6" s="113">
        <f>IF(males!J17&gt;0,males!J17,"")</f>
        <v>13.4</v>
      </c>
      <c r="Q6" s="113">
        <f>IF(males!J18&gt;0,males!J18,"")</f>
        <v>13.4</v>
      </c>
      <c r="R6" s="113">
        <f>IF(males!J19&gt;0,males!J19,"")</f>
        <v>1.8</v>
      </c>
      <c r="S6" s="113">
        <f>IF(males!J20&gt;0,males!J20,"")</f>
        <v>3.1</v>
      </c>
      <c r="T6" s="113">
        <f>IF(males!J21&gt;0,males!J21,"")</f>
        <v>9</v>
      </c>
      <c r="U6" s="113">
        <f>IF(males!J23&gt;0,males!J23,"")</f>
        <v>13</v>
      </c>
      <c r="V6" s="113">
        <f>IF(males!J24&gt;0,males!J24,"")</f>
        <v>2.1</v>
      </c>
      <c r="W6" s="112">
        <f>IF(males!J25&gt;0,males!J25,"")</f>
        <v>0.16153846153846155</v>
      </c>
      <c r="X6" s="113">
        <f>IF(males!J27&gt;0,males!J27,"")</f>
        <v>12.6</v>
      </c>
      <c r="Y6" s="113">
        <f>IF(males!J28&gt;0,males!J28,"")</f>
        <v>2</v>
      </c>
      <c r="Z6" s="112">
        <f>IF(males!J29&gt;0,males!J29,"")</f>
        <v>0.15873015873015872</v>
      </c>
      <c r="AA6" s="113">
        <f>IF(males!J31&gt;0,males!J31,"")</f>
        <v>12.4</v>
      </c>
      <c r="AB6" s="111">
        <f>IF(males!J32&gt;0,males!J32,"")</f>
        <v>1.9</v>
      </c>
      <c r="AC6" s="112">
        <f>IF(males!J33&gt;0,males!J33,"")</f>
        <v>0.15322580645161288</v>
      </c>
      <c r="AD6" s="111">
        <f>IF(males!J35&gt;0,males!J35,"")</f>
        <v>14.4</v>
      </c>
      <c r="AE6" s="111" t="str">
        <f>IF(males!J36&gt;0,males!J36,"")</f>
        <v/>
      </c>
      <c r="AF6" s="112" t="str">
        <f>IF(males!J37&gt;0,males!J37,"")</f>
        <v/>
      </c>
    </row>
    <row r="7" spans="1:32" ht="25.5" x14ac:dyDescent="0.2">
      <c r="A7" s="63" t="str">
        <f t="shared" si="0"/>
        <v>Echiniscus attenboroughi</v>
      </c>
      <c r="B7" s="79" t="str">
        <f t="shared" si="0"/>
        <v>ZA.015+436</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5" t="str">
        <f>IF(males!L13&gt;0,males!L13,"")</f>
        <v/>
      </c>
      <c r="M7" s="113"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IF(males!L23&gt;0,males!L23,"")</f>
        <v/>
      </c>
      <c r="V7" s="113" t="str">
        <f>IF(males!L24&gt;0,males!L24,"")</f>
        <v/>
      </c>
      <c r="W7" s="112" t="str">
        <f>IF(males!L25&gt;0,males!L25,"")</f>
        <v/>
      </c>
      <c r="X7" s="113" t="str">
        <f>IF(males!L27&gt;0,males!L27,"")</f>
        <v/>
      </c>
      <c r="Y7" s="113" t="str">
        <f>IF(males!L28&gt;0,males!L28,"")</f>
        <v/>
      </c>
      <c r="Z7" s="112" t="str">
        <f>IF(males!L29&gt;0,males!L29,"")</f>
        <v/>
      </c>
      <c r="AA7" s="113" t="str">
        <f>IF(males!L31&gt;0,males!L31,"")</f>
        <v/>
      </c>
      <c r="AB7" s="111" t="str">
        <f>IF(males!L32&gt;0,males!L32,"")</f>
        <v/>
      </c>
      <c r="AC7" s="112" t="str">
        <f>IF(males!L33&gt;0,males!L33,"")</f>
        <v/>
      </c>
      <c r="AD7" s="111" t="str">
        <f>IF(males!L35&gt;0,males!L35,"")</f>
        <v/>
      </c>
      <c r="AE7" s="111" t="str">
        <f>IF(males!L36&gt;0,males!L36,"")</f>
        <v/>
      </c>
      <c r="AF7" s="112" t="str">
        <f>IF(males!L37&gt;0,males!L37,"")</f>
        <v/>
      </c>
    </row>
    <row r="8" spans="1:32" ht="25.5" x14ac:dyDescent="0.2">
      <c r="A8" s="63" t="str">
        <f t="shared" si="0"/>
        <v>Echiniscus attenboroughi</v>
      </c>
      <c r="B8" s="79" t="str">
        <f t="shared" si="0"/>
        <v>ZA.015+436</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5" t="str">
        <f>IF(males!N13&gt;0,males!N13,"")</f>
        <v/>
      </c>
      <c r="M8" s="113"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IF(males!N23&gt;0,males!N23,"")</f>
        <v/>
      </c>
      <c r="V8" s="113" t="str">
        <f>IF(males!N24&gt;0,males!N24,"")</f>
        <v/>
      </c>
      <c r="W8" s="112" t="str">
        <f>IF(males!N25&gt;0,males!N25,"")</f>
        <v/>
      </c>
      <c r="X8" s="113" t="str">
        <f>IF(males!N27&gt;0,males!N27,"")</f>
        <v/>
      </c>
      <c r="Y8" s="113" t="str">
        <f>IF(males!N28&gt;0,males!N28,"")</f>
        <v/>
      </c>
      <c r="Z8" s="112" t="str">
        <f>IF(males!N29&gt;0,males!N29,"")</f>
        <v/>
      </c>
      <c r="AA8" s="113" t="str">
        <f>IF(males!N31&gt;0,males!N31,"")</f>
        <v/>
      </c>
      <c r="AB8" s="111" t="str">
        <f>IF(males!N32&gt;0,males!N32,"")</f>
        <v/>
      </c>
      <c r="AC8" s="112" t="str">
        <f>IF(males!N33&gt;0,males!N33,"")</f>
        <v/>
      </c>
      <c r="AD8" s="111" t="str">
        <f>IF(males!N35&gt;0,males!N35,"")</f>
        <v/>
      </c>
      <c r="AE8" s="111" t="str">
        <f>IF(males!N36&gt;0,males!N36,"")</f>
        <v/>
      </c>
      <c r="AF8" s="112" t="str">
        <f>IF(males!N37&gt;0,males!N37,"")</f>
        <v/>
      </c>
    </row>
    <row r="9" spans="1:32" ht="25.5" x14ac:dyDescent="0.2">
      <c r="A9" s="63" t="str">
        <f t="shared" si="0"/>
        <v>Echiniscus attenboroughi</v>
      </c>
      <c r="B9" s="79" t="str">
        <f t="shared" si="0"/>
        <v>ZA.015+436</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5" t="str">
        <f>IF(males!P13&gt;0,males!P13,"")</f>
        <v/>
      </c>
      <c r="M9" s="113"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IF(males!P23&gt;0,males!P23,"")</f>
        <v/>
      </c>
      <c r="V9" s="113" t="str">
        <f>IF(males!P24&gt;0,males!P24,"")</f>
        <v/>
      </c>
      <c r="W9" s="112" t="str">
        <f>IF(males!P25&gt;0,males!P25,"")</f>
        <v/>
      </c>
      <c r="X9" s="113" t="str">
        <f>IF(males!P27&gt;0,males!P27,"")</f>
        <v/>
      </c>
      <c r="Y9" s="113" t="str">
        <f>IF(males!P28&gt;0,males!P28,"")</f>
        <v/>
      </c>
      <c r="Z9" s="112" t="str">
        <f>IF(males!P29&gt;0,males!P29,"")</f>
        <v/>
      </c>
      <c r="AA9" s="113" t="str">
        <f>IF(males!P31&gt;0,males!P31,"")</f>
        <v/>
      </c>
      <c r="AB9" s="111" t="str">
        <f>IF(males!P32&gt;0,males!P32,"")</f>
        <v/>
      </c>
      <c r="AC9" s="112" t="str">
        <f>IF(males!P33&gt;0,males!P33,"")</f>
        <v/>
      </c>
      <c r="AD9" s="111" t="str">
        <f>IF(males!P35&gt;0,males!P35,"")</f>
        <v/>
      </c>
      <c r="AE9" s="111" t="str">
        <f>IF(males!P36&gt;0,males!P36,"")</f>
        <v/>
      </c>
      <c r="AF9" s="112" t="str">
        <f>IF(males!P37&gt;0,males!P37,"")</f>
        <v/>
      </c>
    </row>
    <row r="10" spans="1:32" ht="25.5" x14ac:dyDescent="0.2">
      <c r="A10" s="63" t="str">
        <f t="shared" si="0"/>
        <v>Echiniscus attenboroughi</v>
      </c>
      <c r="B10" s="79" t="str">
        <f t="shared" si="0"/>
        <v>ZA.015+436</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5" t="str">
        <f>IF(males!R13&gt;0,males!R13,"")</f>
        <v/>
      </c>
      <c r="M10" s="113"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IF(males!R23&gt;0,males!R23,"")</f>
        <v/>
      </c>
      <c r="V10" s="113" t="str">
        <f>IF(males!R24&gt;0,males!R24,"")</f>
        <v/>
      </c>
      <c r="W10" s="112" t="str">
        <f>IF(males!R25&gt;0,males!R25,"")</f>
        <v/>
      </c>
      <c r="X10" s="113" t="str">
        <f>IF(males!R27&gt;0,males!R27,"")</f>
        <v/>
      </c>
      <c r="Y10" s="113" t="str">
        <f>IF(males!R28&gt;0,males!R28,"")</f>
        <v/>
      </c>
      <c r="Z10" s="112" t="str">
        <f>IF(males!R29&gt;0,males!R29,"")</f>
        <v/>
      </c>
      <c r="AA10" s="113" t="str">
        <f>IF(males!R31&gt;0,males!R31,"")</f>
        <v/>
      </c>
      <c r="AB10" s="111" t="str">
        <f>IF(males!R32&gt;0,males!R32,"")</f>
        <v/>
      </c>
      <c r="AC10" s="112" t="str">
        <f>IF(males!R33&gt;0,males!R33,"")</f>
        <v/>
      </c>
      <c r="AD10" s="111" t="str">
        <f>IF(males!R35&gt;0,males!R35,"")</f>
        <v/>
      </c>
      <c r="AE10" s="111" t="str">
        <f>IF(males!R36&gt;0,males!R36,"")</f>
        <v/>
      </c>
      <c r="AF10" s="112" t="str">
        <f>IF(males!R37&gt;0,males!R37,"")</f>
        <v/>
      </c>
    </row>
    <row r="11" spans="1:32" ht="25.5" x14ac:dyDescent="0.2">
      <c r="A11" s="63" t="str">
        <f t="shared" si="0"/>
        <v>Echiniscus attenboroughi</v>
      </c>
      <c r="B11" s="79" t="str">
        <f t="shared" si="0"/>
        <v>ZA.015+436</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5" t="str">
        <f>IF(males!T13&gt;0,males!T13,"")</f>
        <v/>
      </c>
      <c r="M11" s="113"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IF(males!T23&gt;0,males!T23,"")</f>
        <v/>
      </c>
      <c r="V11" s="113" t="str">
        <f>IF(males!T24&gt;0,males!T24,"")</f>
        <v/>
      </c>
      <c r="W11" s="112" t="str">
        <f>IF(males!T25&gt;0,males!T25,"")</f>
        <v/>
      </c>
      <c r="X11" s="113" t="str">
        <f>IF(males!T27&gt;0,males!T27,"")</f>
        <v/>
      </c>
      <c r="Y11" s="113" t="str">
        <f>IF(males!T28&gt;0,males!T28,"")</f>
        <v/>
      </c>
      <c r="Z11" s="112" t="str">
        <f>IF(males!T29&gt;0,males!T29,"")</f>
        <v/>
      </c>
      <c r="AA11" s="113" t="str">
        <f>IF(males!T31&gt;0,males!T31,"")</f>
        <v/>
      </c>
      <c r="AB11" s="111" t="str">
        <f>IF(males!T32&gt;0,males!T32,"")</f>
        <v/>
      </c>
      <c r="AC11" s="112" t="str">
        <f>IF(males!T33&gt;0,males!T33,"")</f>
        <v/>
      </c>
      <c r="AD11" s="111" t="str">
        <f>IF(males!T35&gt;0,males!T35,"")</f>
        <v/>
      </c>
      <c r="AE11" s="111" t="str">
        <f>IF(males!T36&gt;0,males!T36,"")</f>
        <v/>
      </c>
      <c r="AF11" s="112" t="str">
        <f>IF(males!T37&gt;0,males!T37,"")</f>
        <v/>
      </c>
    </row>
    <row r="12" spans="1:32" ht="25.5" x14ac:dyDescent="0.2">
      <c r="A12" s="63" t="str">
        <f t="shared" si="0"/>
        <v>Echiniscus attenboroughi</v>
      </c>
      <c r="B12" s="79" t="str">
        <f t="shared" si="0"/>
        <v>ZA.015+436</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5" t="str">
        <f>IF(males!V13&gt;0,males!V13,"")</f>
        <v/>
      </c>
      <c r="M12" s="113"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IF(males!V23&gt;0,males!V23,"")</f>
        <v/>
      </c>
      <c r="V12" s="113" t="str">
        <f>IF(males!V24&gt;0,males!V24,"")</f>
        <v/>
      </c>
      <c r="W12" s="112" t="str">
        <f>IF(males!V25&gt;0,males!V25,"")</f>
        <v/>
      </c>
      <c r="X12" s="113" t="str">
        <f>IF(males!V27&gt;0,males!V27,"")</f>
        <v/>
      </c>
      <c r="Y12" s="113" t="str">
        <f>IF(males!V28&gt;0,males!V28,"")</f>
        <v/>
      </c>
      <c r="Z12" s="112" t="str">
        <f>IF(males!V29&gt;0,males!V29,"")</f>
        <v/>
      </c>
      <c r="AA12" s="113" t="str">
        <f>IF(males!V31&gt;0,males!V31,"")</f>
        <v/>
      </c>
      <c r="AB12" s="111" t="str">
        <f>IF(males!V32&gt;0,males!V32,"")</f>
        <v/>
      </c>
      <c r="AC12" s="112" t="str">
        <f>IF(males!V33&gt;0,males!V33,"")</f>
        <v/>
      </c>
      <c r="AD12" s="111" t="str">
        <f>IF(males!V35&gt;0,males!V35,"")</f>
        <v/>
      </c>
      <c r="AE12" s="111" t="str">
        <f>IF(males!V36&gt;0,males!V36,"")</f>
        <v/>
      </c>
      <c r="AF12" s="112" t="str">
        <f>IF(males!V37&gt;0,males!V37,"")</f>
        <v/>
      </c>
    </row>
    <row r="13" spans="1:32" ht="25.5" x14ac:dyDescent="0.2">
      <c r="A13" s="63" t="str">
        <f t="shared" si="0"/>
        <v>Echiniscus attenboroughi</v>
      </c>
      <c r="B13" s="79" t="str">
        <f t="shared" si="0"/>
        <v>ZA.015+436</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5" t="str">
        <f>IF(males!X13&gt;0,males!X13,"")</f>
        <v/>
      </c>
      <c r="M13" s="113"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IF(males!X23&gt;0,males!X23,"")</f>
        <v/>
      </c>
      <c r="V13" s="113" t="str">
        <f>IF(males!X24&gt;0,males!X24,"")</f>
        <v/>
      </c>
      <c r="W13" s="112" t="str">
        <f>IF(males!X25&gt;0,males!X25,"")</f>
        <v/>
      </c>
      <c r="X13" s="113" t="str">
        <f>IF(males!X27&gt;0,males!X27,"")</f>
        <v/>
      </c>
      <c r="Y13" s="113" t="str">
        <f>IF(males!X28&gt;0,males!X28,"")</f>
        <v/>
      </c>
      <c r="Z13" s="112" t="str">
        <f>IF(males!X29&gt;0,males!X29,"")</f>
        <v/>
      </c>
      <c r="AA13" s="113" t="str">
        <f>IF(males!X31&gt;0,males!X31,"")</f>
        <v/>
      </c>
      <c r="AB13" s="111" t="str">
        <f>IF(males!X32&gt;0,males!X32,"")</f>
        <v/>
      </c>
      <c r="AC13" s="112" t="str">
        <f>IF(males!X33&gt;0,males!X33,"")</f>
        <v/>
      </c>
      <c r="AD13" s="111" t="str">
        <f>IF(males!X35&gt;0,males!X35,"")</f>
        <v/>
      </c>
      <c r="AE13" s="111" t="str">
        <f>IF(males!X36&gt;0,males!X36,"")</f>
        <v/>
      </c>
      <c r="AF13" s="112" t="str">
        <f>IF(males!X37&gt;0,males!X37,"")</f>
        <v/>
      </c>
    </row>
    <row r="14" spans="1:32" ht="25.5" x14ac:dyDescent="0.2">
      <c r="A14" s="63" t="str">
        <f t="shared" si="0"/>
        <v>Echiniscus attenboroughi</v>
      </c>
      <c r="B14" s="79" t="str">
        <f t="shared" si="0"/>
        <v>ZA.015+436</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5" t="str">
        <f>IF(males!Z13&gt;0,males!Z13,"")</f>
        <v/>
      </c>
      <c r="M14" s="113"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IF(males!Z23&gt;0,males!Z23,"")</f>
        <v/>
      </c>
      <c r="V14" s="113" t="str">
        <f>IF(males!Z24&gt;0,males!Z24,"")</f>
        <v/>
      </c>
      <c r="W14" s="112" t="str">
        <f>IF(males!Z25&gt;0,males!Z25,"")</f>
        <v/>
      </c>
      <c r="X14" s="113" t="str">
        <f>IF(males!Z27&gt;0,males!Z27,"")</f>
        <v/>
      </c>
      <c r="Y14" s="113" t="str">
        <f>IF(males!Z28&gt;0,males!Z28,"")</f>
        <v/>
      </c>
      <c r="Z14" s="112" t="str">
        <f>IF(males!Z29&gt;0,males!Z29,"")</f>
        <v/>
      </c>
      <c r="AA14" s="113" t="str">
        <f>IF(males!Z31&gt;0,males!Z31,"")</f>
        <v/>
      </c>
      <c r="AB14" s="111" t="str">
        <f>IF(males!Z32&gt;0,males!Z32,"")</f>
        <v/>
      </c>
      <c r="AC14" s="112" t="str">
        <f>IF(males!Z33&gt;0,males!Z33,"")</f>
        <v/>
      </c>
      <c r="AD14" s="111" t="str">
        <f>IF(males!Z35&gt;0,males!Z35,"")</f>
        <v/>
      </c>
      <c r="AE14" s="111" t="str">
        <f>IF(males!Z36&gt;0,males!Z36,"")</f>
        <v/>
      </c>
      <c r="AF14" s="112" t="str">
        <f>IF(males!Z37&gt;0,males!Z37,"")</f>
        <v/>
      </c>
    </row>
    <row r="15" spans="1:32" ht="25.5" x14ac:dyDescent="0.2">
      <c r="A15" s="63" t="str">
        <f t="shared" si="0"/>
        <v>Echiniscus attenboroughi</v>
      </c>
      <c r="B15" s="79" t="str">
        <f t="shared" si="0"/>
        <v>ZA.015+436</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5" t="str">
        <f>IF(males!AB13&gt;0,males!AB13,"")</f>
        <v/>
      </c>
      <c r="M15" s="113"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IF(males!AB23&gt;0,males!AB23,"")</f>
        <v/>
      </c>
      <c r="V15" s="113" t="str">
        <f>IF(males!AB24&gt;0,males!AB24,"")</f>
        <v/>
      </c>
      <c r="W15" s="112" t="str">
        <f>IF(males!AB25&gt;0,males!AB25,"")</f>
        <v/>
      </c>
      <c r="X15" s="113" t="str">
        <f>IF(males!AB27&gt;0,males!AB27,"")</f>
        <v/>
      </c>
      <c r="Y15" s="113" t="str">
        <f>IF(males!AB28&gt;0,males!AB28,"")</f>
        <v/>
      </c>
      <c r="Z15" s="112" t="str">
        <f>IF(males!AB29&gt;0,males!AB29,"")</f>
        <v/>
      </c>
      <c r="AA15" s="113" t="str">
        <f>IF(males!AB31&gt;0,males!AB31,"")</f>
        <v/>
      </c>
      <c r="AB15" s="111" t="str">
        <f>IF(males!AB32&gt;0,males!AB32,"")</f>
        <v/>
      </c>
      <c r="AC15" s="112" t="str">
        <f>IF(males!AB33&gt;0,males!AB33,"")</f>
        <v/>
      </c>
      <c r="AD15" s="111" t="str">
        <f>IF(males!AB35&gt;0,males!AB35,"")</f>
        <v/>
      </c>
      <c r="AE15" s="111" t="str">
        <f>IF(males!AB36&gt;0,males!AB36,"")</f>
        <v/>
      </c>
      <c r="AF15" s="112" t="str">
        <f>IF(males!AB37&gt;0,males!AB37,"")</f>
        <v/>
      </c>
    </row>
    <row r="16" spans="1:32" ht="25.5" x14ac:dyDescent="0.2">
      <c r="A16" s="63" t="str">
        <f t="shared" si="0"/>
        <v>Echiniscus attenboroughi</v>
      </c>
      <c r="B16" s="79" t="str">
        <f t="shared" si="0"/>
        <v>ZA.015+436</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5" t="str">
        <f>IF(males!AD13&gt;0,males!AD13,"")</f>
        <v/>
      </c>
      <c r="M16" s="113"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IF(males!AD23&gt;0,males!AD23,"")</f>
        <v/>
      </c>
      <c r="V16" s="113" t="str">
        <f>IF(males!AD24&gt;0,males!AD24,"")</f>
        <v/>
      </c>
      <c r="W16" s="112" t="str">
        <f>IF(males!AD25&gt;0,males!AD25,"")</f>
        <v/>
      </c>
      <c r="X16" s="113" t="str">
        <f>IF(males!AD27&gt;0,males!AD27,"")</f>
        <v/>
      </c>
      <c r="Y16" s="113" t="str">
        <f>IF(males!AD28&gt;0,males!AD28,"")</f>
        <v/>
      </c>
      <c r="Z16" s="112" t="str">
        <f>IF(males!AD29&gt;0,males!AD29,"")</f>
        <v/>
      </c>
      <c r="AA16" s="113" t="str">
        <f>IF(males!AD31&gt;0,males!AD31,"")</f>
        <v/>
      </c>
      <c r="AB16" s="111" t="str">
        <f>IF(males!AD32&gt;0,males!AD32,"")</f>
        <v/>
      </c>
      <c r="AC16" s="112" t="str">
        <f>IF(males!AD33&gt;0,males!AD33,"")</f>
        <v/>
      </c>
      <c r="AD16" s="111" t="str">
        <f>IF(males!AD35&gt;0,males!AD35,"")</f>
        <v/>
      </c>
      <c r="AE16" s="111" t="str">
        <f>IF(males!AD36&gt;0,males!AD36,"")</f>
        <v/>
      </c>
      <c r="AF16" s="112" t="str">
        <f>IF(males!AD37&gt;0,males!AD37,"")</f>
        <v/>
      </c>
    </row>
    <row r="17" spans="1:32" ht="25.5" x14ac:dyDescent="0.2">
      <c r="A17" s="63" t="str">
        <f t="shared" si="0"/>
        <v>Echiniscus attenboroughi</v>
      </c>
      <c r="B17" s="79" t="str">
        <f t="shared" si="0"/>
        <v>ZA.015+436</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5" t="str">
        <f>IF(males!AF13&gt;0,males!AF13,"")</f>
        <v/>
      </c>
      <c r="M17" s="113"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IF(males!AF23&gt;0,males!AF23,"")</f>
        <v/>
      </c>
      <c r="V17" s="113" t="str">
        <f>IF(males!AF24&gt;0,males!AF24,"")</f>
        <v/>
      </c>
      <c r="W17" s="112" t="str">
        <f>IF(males!AF25&gt;0,males!AF25,"")</f>
        <v/>
      </c>
      <c r="X17" s="113" t="str">
        <f>IF(males!AF27&gt;0,males!AF27,"")</f>
        <v/>
      </c>
      <c r="Y17" s="113" t="str">
        <f>IF(males!AF28&gt;0,males!AF28,"")</f>
        <v/>
      </c>
      <c r="Z17" s="112" t="str">
        <f>IF(males!AF29&gt;0,males!AF29,"")</f>
        <v/>
      </c>
      <c r="AA17" s="113" t="str">
        <f>IF(males!AF31&gt;0,males!AF31,"")</f>
        <v/>
      </c>
      <c r="AB17" s="111" t="str">
        <f>IF(males!AF32&gt;0,males!AF32,"")</f>
        <v/>
      </c>
      <c r="AC17" s="112" t="str">
        <f>IF(males!AF33&gt;0,males!AF33,"")</f>
        <v/>
      </c>
      <c r="AD17" s="111" t="str">
        <f>IF(males!AF35&gt;0,males!AF35,"")</f>
        <v/>
      </c>
      <c r="AE17" s="111" t="str">
        <f>IF(males!AF36&gt;0,males!AF36,"")</f>
        <v/>
      </c>
      <c r="AF17" s="112" t="str">
        <f>IF(males!AF37&gt;0,males!AF37,"")</f>
        <v/>
      </c>
    </row>
    <row r="18" spans="1:32" ht="25.5" x14ac:dyDescent="0.2">
      <c r="A18" s="63" t="str">
        <f t="shared" si="0"/>
        <v>Echiniscus attenboroughi</v>
      </c>
      <c r="B18" s="79" t="str">
        <f t="shared" si="0"/>
        <v>ZA.015+436</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5" t="str">
        <f>IF(males!AH13&gt;0,males!AH13,"")</f>
        <v/>
      </c>
      <c r="M18" s="113"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IF(males!AH23&gt;0,males!AH23,"")</f>
        <v/>
      </c>
      <c r="V18" s="113" t="str">
        <f>IF(males!AH24&gt;0,males!AH24,"")</f>
        <v/>
      </c>
      <c r="W18" s="112" t="str">
        <f>IF(males!AH25&gt;0,males!AH25,"")</f>
        <v/>
      </c>
      <c r="X18" s="113" t="str">
        <f>IF(males!AH27&gt;0,males!AH27,"")</f>
        <v/>
      </c>
      <c r="Y18" s="113" t="str">
        <f>IF(males!AH28&gt;0,males!AH28,"")</f>
        <v/>
      </c>
      <c r="Z18" s="112" t="str">
        <f>IF(males!AH29&gt;0,males!AH29,"")</f>
        <v/>
      </c>
      <c r="AA18" s="113" t="str">
        <f>IF(males!AH31&gt;0,males!AH31,"")</f>
        <v/>
      </c>
      <c r="AB18" s="111" t="str">
        <f>IF(males!AH32&gt;0,males!AH32,"")</f>
        <v/>
      </c>
      <c r="AC18" s="112" t="str">
        <f>IF(males!AH33&gt;0,males!AH33,"")</f>
        <v/>
      </c>
      <c r="AD18" s="111" t="str">
        <f>IF(males!AH35&gt;0,males!AH35,"")</f>
        <v/>
      </c>
      <c r="AE18" s="111" t="str">
        <f>IF(males!AH36&gt;0,males!AH36,"")</f>
        <v/>
      </c>
      <c r="AF18" s="112" t="str">
        <f>IF(males!AH37&gt;0,males!AH37,"")</f>
        <v/>
      </c>
    </row>
    <row r="19" spans="1:32" ht="25.5" x14ac:dyDescent="0.2">
      <c r="A19" s="63" t="str">
        <f t="shared" si="0"/>
        <v>Echiniscus attenboroughi</v>
      </c>
      <c r="B19" s="79" t="str">
        <f t="shared" si="0"/>
        <v>ZA.015+436</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5" t="str">
        <f>IF(males!AJ13&gt;0,males!AJ13,"")</f>
        <v/>
      </c>
      <c r="M19" s="113"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IF(males!AJ23&gt;0,males!AJ23,"")</f>
        <v/>
      </c>
      <c r="V19" s="113" t="str">
        <f>IF(males!AJ24&gt;0,males!AJ24,"")</f>
        <v/>
      </c>
      <c r="W19" s="112" t="str">
        <f>IF(males!AJ25&gt;0,males!AJ25,"")</f>
        <v/>
      </c>
      <c r="X19" s="113" t="str">
        <f>IF(males!AJ27&gt;0,males!AJ27,"")</f>
        <v/>
      </c>
      <c r="Y19" s="113" t="str">
        <f>IF(males!AJ28&gt;0,males!AJ28,"")</f>
        <v/>
      </c>
      <c r="Z19" s="112" t="str">
        <f>IF(males!AJ29&gt;0,males!AJ29,"")</f>
        <v/>
      </c>
      <c r="AA19" s="113" t="str">
        <f>IF(males!AJ31&gt;0,males!AJ31,"")</f>
        <v/>
      </c>
      <c r="AB19" s="111" t="str">
        <f>IF(males!AJ32&gt;0,males!AJ32,"")</f>
        <v/>
      </c>
      <c r="AC19" s="112" t="str">
        <f>IF(males!AJ33&gt;0,males!AJ33,"")</f>
        <v/>
      </c>
      <c r="AD19" s="111" t="str">
        <f>IF(males!AJ35&gt;0,males!AJ35,"")</f>
        <v/>
      </c>
      <c r="AE19" s="111" t="str">
        <f>IF(males!AJ36&gt;0,males!AJ36,"")</f>
        <v/>
      </c>
      <c r="AF19" s="112" t="str">
        <f>IF(males!AJ37&gt;0,males!AJ37,"")</f>
        <v/>
      </c>
    </row>
    <row r="20" spans="1:32" ht="25.5" x14ac:dyDescent="0.2">
      <c r="A20" s="63" t="str">
        <f t="shared" ref="A20:B31" si="1">A$2</f>
        <v>Echiniscus attenboroughi</v>
      </c>
      <c r="B20" s="79" t="str">
        <f t="shared" si="1"/>
        <v>ZA.015+436</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5" t="str">
        <f>IF(males!AL13&gt;0,males!AL13,"")</f>
        <v/>
      </c>
      <c r="M20" s="113"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IF(males!AL23&gt;0,males!AL23,"")</f>
        <v/>
      </c>
      <c r="V20" s="113" t="str">
        <f>IF(males!AL24&gt;0,males!AL24,"")</f>
        <v/>
      </c>
      <c r="W20" s="112" t="str">
        <f>IF(males!AL25&gt;0,males!AL25,"")</f>
        <v/>
      </c>
      <c r="X20" s="113" t="str">
        <f>IF(males!AL27&gt;0,males!AL27,"")</f>
        <v/>
      </c>
      <c r="Y20" s="113" t="str">
        <f>IF(males!AL28&gt;0,males!AL28,"")</f>
        <v/>
      </c>
      <c r="Z20" s="112" t="str">
        <f>IF(males!AL29&gt;0,males!AL29,"")</f>
        <v/>
      </c>
      <c r="AA20" s="113" t="str">
        <f>IF(males!AL31&gt;0,males!AL31,"")</f>
        <v/>
      </c>
      <c r="AB20" s="111" t="str">
        <f>IF(males!AL32&gt;0,males!AL32,"")</f>
        <v/>
      </c>
      <c r="AC20" s="112" t="str">
        <f>IF(males!AL33&gt;0,males!AL33,"")</f>
        <v/>
      </c>
      <c r="AD20" s="111" t="str">
        <f>IF(males!AL35&gt;0,males!AL35,"")</f>
        <v/>
      </c>
      <c r="AE20" s="111" t="str">
        <f>IF(males!AL36&gt;0,males!AL36,"")</f>
        <v/>
      </c>
      <c r="AF20" s="112" t="str">
        <f>IF(males!AL37&gt;0,males!AL37,"")</f>
        <v/>
      </c>
    </row>
    <row r="21" spans="1:32" ht="25.5" x14ac:dyDescent="0.2">
      <c r="A21" s="63" t="str">
        <f t="shared" si="1"/>
        <v>Echiniscus attenboroughi</v>
      </c>
      <c r="B21" s="79" t="str">
        <f t="shared" si="1"/>
        <v>ZA.015+436</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5" t="str">
        <f>IF(males!AN13&gt;0,males!AN13,"")</f>
        <v/>
      </c>
      <c r="M21" s="113"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IF(males!AN23&gt;0,males!AN23,"")</f>
        <v/>
      </c>
      <c r="V21" s="113" t="str">
        <f>IF(males!AN24&gt;0,males!AN24,"")</f>
        <v/>
      </c>
      <c r="W21" s="112" t="str">
        <f>IF(males!AN25&gt;0,males!AN25,"")</f>
        <v/>
      </c>
      <c r="X21" s="113" t="str">
        <f>IF(males!AN27&gt;0,males!AN27,"")</f>
        <v/>
      </c>
      <c r="Y21" s="113" t="str">
        <f>IF(males!AN28&gt;0,males!AN28,"")</f>
        <v/>
      </c>
      <c r="Z21" s="112" t="str">
        <f>IF(males!AN29&gt;0,males!AN29,"")</f>
        <v/>
      </c>
      <c r="AA21" s="113" t="str">
        <f>IF(males!AN31&gt;0,males!AN31,"")</f>
        <v/>
      </c>
      <c r="AB21" s="111" t="str">
        <f>IF(males!AN32&gt;0,males!AN32,"")</f>
        <v/>
      </c>
      <c r="AC21" s="112" t="str">
        <f>IF(males!AN33&gt;0,males!AN33,"")</f>
        <v/>
      </c>
      <c r="AD21" s="111" t="str">
        <f>IF(males!AN35&gt;0,males!AN35,"")</f>
        <v/>
      </c>
      <c r="AE21" s="111" t="str">
        <f>IF(males!AN36&gt;0,males!AN36,"")</f>
        <v/>
      </c>
      <c r="AF21" s="112" t="str">
        <f>IF(males!AN37&gt;0,males!AN37,"")</f>
        <v/>
      </c>
    </row>
    <row r="22" spans="1:32" ht="25.5" x14ac:dyDescent="0.2">
      <c r="A22" s="63" t="str">
        <f t="shared" si="1"/>
        <v>Echiniscus attenboroughi</v>
      </c>
      <c r="B22" s="79" t="str">
        <f t="shared" si="1"/>
        <v>ZA.015+436</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5" t="str">
        <f>IF(males!AP13&gt;0,males!AP13,"")</f>
        <v/>
      </c>
      <c r="M22" s="113"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IF(males!AP23&gt;0,males!AP23,"")</f>
        <v/>
      </c>
      <c r="V22" s="113" t="str">
        <f>IF(males!AP24&gt;0,males!AP24,"")</f>
        <v/>
      </c>
      <c r="W22" s="112" t="str">
        <f>IF(males!AP25&gt;0,males!AP25,"")</f>
        <v/>
      </c>
      <c r="X22" s="113" t="str">
        <f>IF(males!AP27&gt;0,males!AP27,"")</f>
        <v/>
      </c>
      <c r="Y22" s="113" t="str">
        <f>IF(males!AP28&gt;0,males!AP28,"")</f>
        <v/>
      </c>
      <c r="Z22" s="112" t="str">
        <f>IF(males!AP29&gt;0,males!AP29,"")</f>
        <v/>
      </c>
      <c r="AA22" s="113" t="str">
        <f>IF(males!AP31&gt;0,males!AP31,"")</f>
        <v/>
      </c>
      <c r="AB22" s="111" t="str">
        <f>IF(males!AP32&gt;0,males!AP32,"")</f>
        <v/>
      </c>
      <c r="AC22" s="112" t="str">
        <f>IF(males!AP33&gt;0,males!AP33,"")</f>
        <v/>
      </c>
      <c r="AD22" s="111" t="str">
        <f>IF(males!AP35&gt;0,males!AP35,"")</f>
        <v/>
      </c>
      <c r="AE22" s="111" t="str">
        <f>IF(males!AP36&gt;0,males!AP36,"")</f>
        <v/>
      </c>
      <c r="AF22" s="112" t="str">
        <f>IF(males!AP37&gt;0,males!AP37,"")</f>
        <v/>
      </c>
    </row>
    <row r="23" spans="1:32" ht="25.5" x14ac:dyDescent="0.2">
      <c r="A23" s="63" t="str">
        <f t="shared" si="1"/>
        <v>Echiniscus attenboroughi</v>
      </c>
      <c r="B23" s="79" t="str">
        <f t="shared" si="1"/>
        <v>ZA.015+436</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5" t="str">
        <f>IF(males!AR13&gt;0,males!AR13,"")</f>
        <v/>
      </c>
      <c r="M23" s="113"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IF(males!AR23&gt;0,males!AR23,"")</f>
        <v/>
      </c>
      <c r="V23" s="113" t="str">
        <f>IF(males!AR24&gt;0,males!AR24,"")</f>
        <v/>
      </c>
      <c r="W23" s="112" t="str">
        <f>IF(males!AR25&gt;0,males!AR25,"")</f>
        <v/>
      </c>
      <c r="X23" s="113" t="str">
        <f>IF(males!AR27&gt;0,males!AR27,"")</f>
        <v/>
      </c>
      <c r="Y23" s="113" t="str">
        <f>IF(males!AR28&gt;0,males!AR28,"")</f>
        <v/>
      </c>
      <c r="Z23" s="112" t="str">
        <f>IF(males!AR29&gt;0,males!AR29,"")</f>
        <v/>
      </c>
      <c r="AA23" s="113" t="str">
        <f>IF(males!AR31&gt;0,males!AR31,"")</f>
        <v/>
      </c>
      <c r="AB23" s="111" t="str">
        <f>IF(males!AR32&gt;0,males!AR32,"")</f>
        <v/>
      </c>
      <c r="AC23" s="112" t="str">
        <f>IF(males!AR33&gt;0,males!AR33,"")</f>
        <v/>
      </c>
      <c r="AD23" s="111" t="str">
        <f>IF(males!AR35&gt;0,males!AR35,"")</f>
        <v/>
      </c>
      <c r="AE23" s="111" t="str">
        <f>IF(males!AR36&gt;0,males!AR36,"")</f>
        <v/>
      </c>
      <c r="AF23" s="112" t="str">
        <f>IF(males!AR37&gt;0,males!AR37,"")</f>
        <v/>
      </c>
    </row>
    <row r="24" spans="1:32" ht="25.5" x14ac:dyDescent="0.2">
      <c r="A24" s="63" t="str">
        <f t="shared" si="1"/>
        <v>Echiniscus attenboroughi</v>
      </c>
      <c r="B24" s="79" t="str">
        <f t="shared" si="1"/>
        <v>ZA.015+436</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5" t="str">
        <f>IF(males!AT13&gt;0,males!AT13,"")</f>
        <v/>
      </c>
      <c r="M24" s="113"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IF(males!AT23&gt;0,males!AT23,"")</f>
        <v/>
      </c>
      <c r="V24" s="113" t="str">
        <f>IF(males!AT24&gt;0,males!AT24,"")</f>
        <v/>
      </c>
      <c r="W24" s="112" t="str">
        <f>IF(males!AT25&gt;0,males!AT25,"")</f>
        <v/>
      </c>
      <c r="X24" s="113" t="str">
        <f>IF(males!AT27&gt;0,males!AT27,"")</f>
        <v/>
      </c>
      <c r="Y24" s="113" t="str">
        <f>IF(males!AT28&gt;0,males!AT28,"")</f>
        <v/>
      </c>
      <c r="Z24" s="112" t="str">
        <f>IF(males!AT29&gt;0,males!AT29,"")</f>
        <v/>
      </c>
      <c r="AA24" s="113" t="str">
        <f>IF(males!AT31&gt;0,males!AT31,"")</f>
        <v/>
      </c>
      <c r="AB24" s="111" t="str">
        <f>IF(males!AT32&gt;0,males!AT32,"")</f>
        <v/>
      </c>
      <c r="AC24" s="112" t="str">
        <f>IF(males!AT33&gt;0,males!AT33,"")</f>
        <v/>
      </c>
      <c r="AD24" s="111" t="str">
        <f>IF(males!AT35&gt;0,males!AT35,"")</f>
        <v/>
      </c>
      <c r="AE24" s="111" t="str">
        <f>IF(males!AT36&gt;0,males!AT36,"")</f>
        <v/>
      </c>
      <c r="AF24" s="112" t="str">
        <f>IF(males!AT37&gt;0,males!AT37,"")</f>
        <v/>
      </c>
    </row>
    <row r="25" spans="1:32" ht="25.5" x14ac:dyDescent="0.2">
      <c r="A25" s="63" t="str">
        <f t="shared" si="1"/>
        <v>Echiniscus attenboroughi</v>
      </c>
      <c r="B25" s="79" t="str">
        <f t="shared" si="1"/>
        <v>ZA.015+436</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5" t="str">
        <f>IF(males!AV13&gt;0,males!AV13,"")</f>
        <v/>
      </c>
      <c r="M25" s="113"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IF(males!AV23&gt;0,males!AV23,"")</f>
        <v/>
      </c>
      <c r="V25" s="113" t="str">
        <f>IF(males!AV24&gt;0,males!AV24,"")</f>
        <v/>
      </c>
      <c r="W25" s="112" t="str">
        <f>IF(males!AV25&gt;0,males!AV25,"")</f>
        <v/>
      </c>
      <c r="X25" s="113" t="str">
        <f>IF(males!AV27&gt;0,males!AV27,"")</f>
        <v/>
      </c>
      <c r="Y25" s="113" t="str">
        <f>IF(males!AV28&gt;0,males!AV28,"")</f>
        <v/>
      </c>
      <c r="Z25" s="112" t="str">
        <f>IF(males!AV29&gt;0,males!AV29,"")</f>
        <v/>
      </c>
      <c r="AA25" s="113" t="str">
        <f>IF(males!AV31&gt;0,males!AV31,"")</f>
        <v/>
      </c>
      <c r="AB25" s="111" t="str">
        <f>IF(males!AV32&gt;0,males!AV32,"")</f>
        <v/>
      </c>
      <c r="AC25" s="112" t="str">
        <f>IF(males!AV33&gt;0,males!AV33,"")</f>
        <v/>
      </c>
      <c r="AD25" s="111" t="str">
        <f>IF(males!AV35&gt;0,males!AV35,"")</f>
        <v/>
      </c>
      <c r="AE25" s="111" t="str">
        <f>IF(males!AV36&gt;0,males!AV36,"")</f>
        <v/>
      </c>
      <c r="AF25" s="112" t="str">
        <f>IF(males!AV37&gt;0,males!AV37,"")</f>
        <v/>
      </c>
    </row>
    <row r="26" spans="1:32" ht="25.5" x14ac:dyDescent="0.2">
      <c r="A26" s="63" t="str">
        <f t="shared" si="1"/>
        <v>Echiniscus attenboroughi</v>
      </c>
      <c r="B26" s="79" t="str">
        <f t="shared" si="1"/>
        <v>ZA.015+436</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5" t="str">
        <f>IF(males!AX13&gt;0,males!AX13,"")</f>
        <v/>
      </c>
      <c r="M26" s="113"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IF(males!AX23&gt;0,males!AX23,"")</f>
        <v/>
      </c>
      <c r="V26" s="113" t="str">
        <f>IF(males!AX24&gt;0,males!AX24,"")</f>
        <v/>
      </c>
      <c r="W26" s="112" t="str">
        <f>IF(males!AX25&gt;0,males!AX25,"")</f>
        <v/>
      </c>
      <c r="X26" s="113" t="str">
        <f>IF(males!AX27&gt;0,males!AX27,"")</f>
        <v/>
      </c>
      <c r="Y26" s="113" t="str">
        <f>IF(males!AX28&gt;0,males!AX28,"")</f>
        <v/>
      </c>
      <c r="Z26" s="112" t="str">
        <f>IF(males!AX29&gt;0,males!AX29,"")</f>
        <v/>
      </c>
      <c r="AA26" s="113" t="str">
        <f>IF(males!AX31&gt;0,males!AX31,"")</f>
        <v/>
      </c>
      <c r="AB26" s="111" t="str">
        <f>IF(males!AX32&gt;0,males!AX32,"")</f>
        <v/>
      </c>
      <c r="AC26" s="112" t="str">
        <f>IF(males!AX33&gt;0,males!AX33,"")</f>
        <v/>
      </c>
      <c r="AD26" s="111" t="str">
        <f>IF(males!AX35&gt;0,males!AX35,"")</f>
        <v/>
      </c>
      <c r="AE26" s="111" t="str">
        <f>IF(males!AX36&gt;0,males!AX36,"")</f>
        <v/>
      </c>
      <c r="AF26" s="112" t="str">
        <f>IF(males!AX37&gt;0,males!AX37,"")</f>
        <v/>
      </c>
    </row>
    <row r="27" spans="1:32" ht="25.5" x14ac:dyDescent="0.2">
      <c r="A27" s="63" t="str">
        <f t="shared" si="1"/>
        <v>Echiniscus attenboroughi</v>
      </c>
      <c r="B27" s="79" t="str">
        <f t="shared" si="1"/>
        <v>ZA.015+436</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5" t="str">
        <f>IF(males!AZ13&gt;0,males!AZ13,"")</f>
        <v/>
      </c>
      <c r="M27" s="113"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IF(males!AZ23&gt;0,males!AZ23,"")</f>
        <v/>
      </c>
      <c r="V27" s="113" t="str">
        <f>IF(males!AZ24&gt;0,males!AZ24,"")</f>
        <v/>
      </c>
      <c r="W27" s="112" t="str">
        <f>IF(males!AZ25&gt;0,males!AZ25,"")</f>
        <v/>
      </c>
      <c r="X27" s="113" t="str">
        <f>IF(males!AZ27&gt;0,males!AZ27,"")</f>
        <v/>
      </c>
      <c r="Y27" s="113" t="str">
        <f>IF(males!AZ28&gt;0,males!AZ28,"")</f>
        <v/>
      </c>
      <c r="Z27" s="112" t="str">
        <f>IF(males!AZ29&gt;0,males!AZ29,"")</f>
        <v/>
      </c>
      <c r="AA27" s="113" t="str">
        <f>IF(males!AZ31&gt;0,males!AZ31,"")</f>
        <v/>
      </c>
      <c r="AB27" s="111" t="str">
        <f>IF(males!AZ32&gt;0,males!AZ32,"")</f>
        <v/>
      </c>
      <c r="AC27" s="112" t="str">
        <f>IF(males!AZ33&gt;0,males!AZ33,"")</f>
        <v/>
      </c>
      <c r="AD27" s="111" t="str">
        <f>IF(males!AZ35&gt;0,males!AZ35,"")</f>
        <v/>
      </c>
      <c r="AE27" s="111" t="str">
        <f>IF(males!AZ36&gt;0,males!AZ36,"")</f>
        <v/>
      </c>
      <c r="AF27" s="112" t="str">
        <f>IF(males!AZ37&gt;0,males!AZ37,"")</f>
        <v/>
      </c>
    </row>
    <row r="28" spans="1:32" ht="25.5" x14ac:dyDescent="0.2">
      <c r="A28" s="63" t="str">
        <f t="shared" si="1"/>
        <v>Echiniscus attenboroughi</v>
      </c>
      <c r="B28" s="79" t="str">
        <f t="shared" si="1"/>
        <v>ZA.015+436</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5" t="str">
        <f>IF(males!BB13&gt;0,males!BB13,"")</f>
        <v/>
      </c>
      <c r="M28" s="113"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IF(males!BB23&gt;0,males!BB23,"")</f>
        <v/>
      </c>
      <c r="V28" s="113" t="str">
        <f>IF(males!BB24&gt;0,males!BB24,"")</f>
        <v/>
      </c>
      <c r="W28" s="112" t="str">
        <f>IF(males!BB25&gt;0,males!BB25,"")</f>
        <v/>
      </c>
      <c r="X28" s="113" t="str">
        <f>IF(males!BB27&gt;0,males!BB27,"")</f>
        <v/>
      </c>
      <c r="Y28" s="113" t="str">
        <f>IF(males!BB28&gt;0,males!BB28,"")</f>
        <v/>
      </c>
      <c r="Z28" s="112" t="str">
        <f>IF(males!BB29&gt;0,males!BB29,"")</f>
        <v/>
      </c>
      <c r="AA28" s="113" t="str">
        <f>IF(males!BB31&gt;0,males!BB31,"")</f>
        <v/>
      </c>
      <c r="AB28" s="111" t="str">
        <f>IF(males!BB32&gt;0,males!BB32,"")</f>
        <v/>
      </c>
      <c r="AC28" s="112" t="str">
        <f>IF(males!BB33&gt;0,males!BB33,"")</f>
        <v/>
      </c>
      <c r="AD28" s="111" t="str">
        <f>IF(males!BB35&gt;0,males!BB35,"")</f>
        <v/>
      </c>
      <c r="AE28" s="111" t="str">
        <f>IF(males!BB36&gt;0,males!BB36,"")</f>
        <v/>
      </c>
      <c r="AF28" s="112" t="str">
        <f>IF(males!BB37&gt;0,males!BB37,"")</f>
        <v/>
      </c>
    </row>
    <row r="29" spans="1:32" ht="25.5" x14ac:dyDescent="0.2">
      <c r="A29" s="63" t="str">
        <f t="shared" si="1"/>
        <v>Echiniscus attenboroughi</v>
      </c>
      <c r="B29" s="79" t="str">
        <f t="shared" si="1"/>
        <v>ZA.015+436</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5" t="str">
        <f>IF(males!BD13&gt;0,males!BD13,"")</f>
        <v/>
      </c>
      <c r="M29" s="113"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IF(males!BD23&gt;0,males!BD23,"")</f>
        <v/>
      </c>
      <c r="V29" s="113" t="str">
        <f>IF(males!BD24&gt;0,males!BD24,"")</f>
        <v/>
      </c>
      <c r="W29" s="112" t="str">
        <f>IF(males!BD25&gt;0,males!BD25,"")</f>
        <v/>
      </c>
      <c r="X29" s="113" t="str">
        <f>IF(males!BD27&gt;0,males!BD27,"")</f>
        <v/>
      </c>
      <c r="Y29" s="113" t="str">
        <f>IF(males!BD28&gt;0,males!BD28,"")</f>
        <v/>
      </c>
      <c r="Z29" s="112" t="str">
        <f>IF(males!BD29&gt;0,males!BD29,"")</f>
        <v/>
      </c>
      <c r="AA29" s="113" t="str">
        <f>IF(males!BD31&gt;0,males!BD31,"")</f>
        <v/>
      </c>
      <c r="AB29" s="111" t="str">
        <f>IF(males!BD32&gt;0,males!BD32,"")</f>
        <v/>
      </c>
      <c r="AC29" s="112" t="str">
        <f>IF(males!BD33&gt;0,males!BD33,"")</f>
        <v/>
      </c>
      <c r="AD29" s="111" t="str">
        <f>IF(males!BD35&gt;0,males!BD35,"")</f>
        <v/>
      </c>
      <c r="AE29" s="111" t="str">
        <f>IF(males!BD36&gt;0,males!BD36,"")</f>
        <v/>
      </c>
      <c r="AF29" s="112" t="str">
        <f>IF(males!BD37&gt;0,males!BD37,"")</f>
        <v/>
      </c>
    </row>
    <row r="30" spans="1:32" ht="25.5" x14ac:dyDescent="0.2">
      <c r="A30" s="63" t="str">
        <f t="shared" si="1"/>
        <v>Echiniscus attenboroughi</v>
      </c>
      <c r="B30" s="79" t="str">
        <f t="shared" si="1"/>
        <v>ZA.015+436</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5" t="str">
        <f>IF(males!BF13&gt;0,males!BF13,"")</f>
        <v/>
      </c>
      <c r="M30" s="113"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IF(males!BF23&gt;0,males!BF23,"")</f>
        <v/>
      </c>
      <c r="V30" s="113" t="str">
        <f>IF(males!BF24&gt;0,males!BF24,"")</f>
        <v/>
      </c>
      <c r="W30" s="112" t="str">
        <f>IF(males!BF25&gt;0,males!BF25,"")</f>
        <v/>
      </c>
      <c r="X30" s="113" t="str">
        <f>IF(males!BF27&gt;0,males!BF27,"")</f>
        <v/>
      </c>
      <c r="Y30" s="113" t="str">
        <f>IF(males!BF28&gt;0,males!BF28,"")</f>
        <v/>
      </c>
      <c r="Z30" s="112" t="str">
        <f>IF(males!BF29&gt;0,males!BF29,"")</f>
        <v/>
      </c>
      <c r="AA30" s="113" t="str">
        <f>IF(males!BF31&gt;0,males!BF31,"")</f>
        <v/>
      </c>
      <c r="AB30" s="111" t="str">
        <f>IF(males!BF32&gt;0,males!BF32,"")</f>
        <v/>
      </c>
      <c r="AC30" s="112" t="str">
        <f>IF(males!BF33&gt;0,males!BF33,"")</f>
        <v/>
      </c>
      <c r="AD30" s="111" t="str">
        <f>IF(males!BF35&gt;0,males!BF35,"")</f>
        <v/>
      </c>
      <c r="AE30" s="111" t="str">
        <f>IF(males!BF36&gt;0,males!BF36,"")</f>
        <v/>
      </c>
      <c r="AF30" s="112" t="str">
        <f>IF(males!BF37&gt;0,males!BF37,"")</f>
        <v/>
      </c>
    </row>
    <row r="31" spans="1:32" ht="25.5" x14ac:dyDescent="0.2">
      <c r="A31" s="63" t="str">
        <f t="shared" si="1"/>
        <v>Echiniscus attenboroughi</v>
      </c>
      <c r="B31" s="79" t="str">
        <f t="shared" si="1"/>
        <v>ZA.015+436</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5" t="str">
        <f>IF(males!BH13&gt;0,males!BH13,"")</f>
        <v/>
      </c>
      <c r="M31" s="113"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IF(males!BH23&gt;0,males!BH23,"")</f>
        <v/>
      </c>
      <c r="V31" s="113" t="str">
        <f>IF(males!BH24&gt;0,males!BH24,"")</f>
        <v/>
      </c>
      <c r="W31" s="112" t="str">
        <f>IF(males!BH25&gt;0,males!BH25,"")</f>
        <v/>
      </c>
      <c r="X31" s="113" t="str">
        <f>IF(males!BH27&gt;0,males!BH27,"")</f>
        <v/>
      </c>
      <c r="Y31" s="113" t="str">
        <f>IF(males!BH28&gt;0,males!BH28,"")</f>
        <v/>
      </c>
      <c r="Z31" s="112" t="str">
        <f>IF(males!BH29&gt;0,males!BH29,"")</f>
        <v/>
      </c>
      <c r="AA31" s="113" t="str">
        <f>IF(males!BH31&gt;0,males!BH31,"")</f>
        <v/>
      </c>
      <c r="AB31" s="111" t="str">
        <f>IF(males!BH32&gt;0,males!BH32,"")</f>
        <v/>
      </c>
      <c r="AC31" s="112" t="str">
        <f>IF(males!BH33&gt;0,males!BH33,"")</f>
        <v/>
      </c>
      <c r="AD31" s="111" t="str">
        <f>IF(males!BH35&gt;0,males!BH35,"")</f>
        <v/>
      </c>
      <c r="AE31" s="111" t="str">
        <f>IF(males!BH36&gt;0,males!BH36,"")</f>
        <v/>
      </c>
      <c r="AF31" s="112" t="str">
        <f>IF(males!BH37&gt;0,males!BH37,"")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2020-01-26T19:14:22Z</dcterms:modified>
</cp:coreProperties>
</file>